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ami\Documents\PCボランティア\パソコンのいろは（早稲田公民館）\医療費計算（2017.1）\"/>
    </mc:Choice>
  </mc:AlternateContent>
  <bookViews>
    <workbookView xWindow="0" yWindow="0" windowWidth="16935" windowHeight="6735" activeTab="2"/>
  </bookViews>
  <sheets>
    <sheet name="家族リスト" sheetId="1" r:id="rId1"/>
    <sheet name="医療機関リスト" sheetId="2" r:id="rId2"/>
    <sheet name="医療費明細" sheetId="3" r:id="rId3"/>
    <sheet name="合計内訳" sheetId="7" r:id="rId4"/>
    <sheet name="抽出用" sheetId="10" r:id="rId5"/>
  </sheets>
  <definedNames>
    <definedName name="_xlnm._FilterDatabase" localSheetId="2" hidden="1">医療費明細!$A$1:$H$101</definedName>
    <definedName name="_xlnm._FilterDatabase" localSheetId="4" hidden="1">抽出用!$A$1:$C$11</definedName>
    <definedName name="_xlnm.Criteria" localSheetId="2">医療費明細!$B$1:$D$1</definedName>
    <definedName name="_xlnm.Criteria" localSheetId="3">合計内訳!$A$1:$C$1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3" l="1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20" i="3"/>
  <c r="A106" i="3"/>
  <c r="A107" i="3"/>
  <c r="A108" i="3"/>
  <c r="A109" i="3"/>
  <c r="A110" i="3"/>
  <c r="A111" i="3"/>
  <c r="A112" i="3"/>
  <c r="A113" i="3"/>
  <c r="A114" i="3"/>
  <c r="A115" i="3"/>
  <c r="A105" i="3"/>
  <c r="D2" i="7" l="1"/>
  <c r="E2" i="7"/>
  <c r="G2" i="7"/>
  <c r="G3" i="7" l="1"/>
  <c r="E3" i="7"/>
  <c r="F36" i="3" l="1"/>
  <c r="F101" i="3" l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5" i="3"/>
  <c r="F33" i="3"/>
  <c r="F34" i="3"/>
  <c r="F32" i="3"/>
  <c r="F30" i="3"/>
  <c r="F31" i="3"/>
  <c r="F28" i="3"/>
  <c r="F27" i="3"/>
  <c r="F26" i="3"/>
  <c r="F25" i="3"/>
  <c r="F29" i="3"/>
  <c r="F24" i="3"/>
  <c r="F23" i="3"/>
  <c r="F22" i="3"/>
  <c r="F21" i="3"/>
  <c r="F20" i="3"/>
  <c r="F19" i="3"/>
  <c r="F18" i="3"/>
  <c r="F17" i="3"/>
  <c r="F16" i="3"/>
  <c r="F15" i="3"/>
  <c r="F14" i="3"/>
  <c r="F12" i="3"/>
  <c r="F13" i="3"/>
  <c r="F11" i="3"/>
  <c r="F9" i="3"/>
  <c r="F10" i="3"/>
  <c r="F8" i="3"/>
  <c r="F6" i="3"/>
  <c r="F7" i="3"/>
  <c r="F4" i="3"/>
  <c r="F5" i="3"/>
  <c r="F2" i="3"/>
  <c r="F3" i="3"/>
  <c r="F2" i="7" s="1"/>
  <c r="H2" i="7" s="1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3" i="3"/>
  <c r="C34" i="3"/>
  <c r="C32" i="3"/>
  <c r="C30" i="3"/>
  <c r="C31" i="3"/>
  <c r="C28" i="3"/>
  <c r="C27" i="3"/>
  <c r="C26" i="3"/>
  <c r="C25" i="3"/>
  <c r="C29" i="3"/>
  <c r="C24" i="3"/>
  <c r="C23" i="3"/>
  <c r="C22" i="3"/>
  <c r="C21" i="3"/>
  <c r="C20" i="3"/>
  <c r="C19" i="3"/>
  <c r="C18" i="3"/>
  <c r="C17" i="3"/>
  <c r="C16" i="3"/>
  <c r="C15" i="3"/>
  <c r="C14" i="3"/>
  <c r="C12" i="3"/>
  <c r="C13" i="3"/>
  <c r="C11" i="3"/>
  <c r="C9" i="3"/>
  <c r="C10" i="3"/>
  <c r="C8" i="3"/>
  <c r="C6" i="3"/>
  <c r="C7" i="3"/>
  <c r="C4" i="3"/>
  <c r="C5" i="3"/>
  <c r="C2" i="3"/>
  <c r="C3" i="3"/>
  <c r="F3" i="7" l="1"/>
  <c r="H3" i="7"/>
</calcChain>
</file>

<file path=xl/sharedStrings.xml><?xml version="1.0" encoding="utf-8"?>
<sst xmlns="http://schemas.openxmlformats.org/spreadsheetml/2006/main" count="173" uniqueCount="94">
  <si>
    <t>氏名</t>
    <rPh sb="0" eb="2">
      <t>シメイ</t>
    </rPh>
    <phoneticPr fontId="2"/>
  </si>
  <si>
    <t>続柄</t>
    <rPh sb="0" eb="2">
      <t>ゾクガラ</t>
    </rPh>
    <phoneticPr fontId="2"/>
  </si>
  <si>
    <t>病院・薬局名</t>
    <rPh sb="0" eb="2">
      <t>ビョウイン</t>
    </rPh>
    <rPh sb="3" eb="5">
      <t>ヤッキョク</t>
    </rPh>
    <rPh sb="5" eb="6">
      <t>メイ</t>
    </rPh>
    <phoneticPr fontId="2"/>
  </si>
  <si>
    <t>所在地</t>
    <rPh sb="0" eb="3">
      <t>ショザイチ</t>
    </rPh>
    <phoneticPr fontId="2"/>
  </si>
  <si>
    <t>交通費</t>
    <rPh sb="0" eb="2">
      <t>コウツウ</t>
    </rPh>
    <rPh sb="2" eb="3">
      <t>ヒ</t>
    </rPh>
    <phoneticPr fontId="2"/>
  </si>
  <si>
    <t>支払金額</t>
    <rPh sb="0" eb="2">
      <t>シハライ</t>
    </rPh>
    <rPh sb="2" eb="4">
      <t>キンガク</t>
    </rPh>
    <phoneticPr fontId="2"/>
  </si>
  <si>
    <t>保険金などで補填される金額</t>
    <rPh sb="0" eb="3">
      <t>ホケンキン</t>
    </rPh>
    <rPh sb="6" eb="8">
      <t>ホテン</t>
    </rPh>
    <rPh sb="11" eb="13">
      <t>キンガク</t>
    </rPh>
    <phoneticPr fontId="2"/>
  </si>
  <si>
    <t>交通費</t>
    <rPh sb="0" eb="3">
      <t>コウツウヒ</t>
    </rPh>
    <phoneticPr fontId="2"/>
  </si>
  <si>
    <t>合計</t>
    <rPh sb="0" eb="2">
      <t>ゴウケイ</t>
    </rPh>
    <phoneticPr fontId="2"/>
  </si>
  <si>
    <t>広島市民病院</t>
    <rPh sb="0" eb="2">
      <t>ヒロシマ</t>
    </rPh>
    <rPh sb="2" eb="4">
      <t>シミン</t>
    </rPh>
    <rPh sb="4" eb="6">
      <t>ビョウイン</t>
    </rPh>
    <phoneticPr fontId="2"/>
  </si>
  <si>
    <t>広島市中区基町ｘ-ｘｘ</t>
    <rPh sb="0" eb="3">
      <t>ヒロシマシ</t>
    </rPh>
    <rPh sb="3" eb="5">
      <t>ナカク</t>
    </rPh>
    <rPh sb="5" eb="7">
      <t>モトマチ</t>
    </rPh>
    <phoneticPr fontId="2"/>
  </si>
  <si>
    <t>広島大学病院</t>
    <rPh sb="0" eb="2">
      <t>ヒロシマ</t>
    </rPh>
    <rPh sb="2" eb="4">
      <t>ダイガク</t>
    </rPh>
    <rPh sb="4" eb="6">
      <t>ビョウイン</t>
    </rPh>
    <phoneticPr fontId="2"/>
  </si>
  <si>
    <t>広島鉄道病院</t>
    <rPh sb="0" eb="2">
      <t>ヒロシマ</t>
    </rPh>
    <rPh sb="2" eb="4">
      <t>テツドウ</t>
    </rPh>
    <rPh sb="4" eb="6">
      <t>ビョウイン</t>
    </rPh>
    <phoneticPr fontId="2"/>
  </si>
  <si>
    <t>土谷病院</t>
    <rPh sb="0" eb="2">
      <t>ツチヤ</t>
    </rPh>
    <rPh sb="2" eb="4">
      <t>ビョウイン</t>
    </rPh>
    <phoneticPr fontId="2"/>
  </si>
  <si>
    <t>津田呼吸器内科クリニック</t>
    <rPh sb="0" eb="2">
      <t>ツダ</t>
    </rPh>
    <rPh sb="2" eb="5">
      <t>コキュウキ</t>
    </rPh>
    <rPh sb="5" eb="7">
      <t>ナイカ</t>
    </rPh>
    <phoneticPr fontId="2"/>
  </si>
  <si>
    <t>山田内科医院</t>
    <rPh sb="0" eb="2">
      <t>ヤマダ</t>
    </rPh>
    <rPh sb="2" eb="4">
      <t>ナイカ</t>
    </rPh>
    <rPh sb="4" eb="6">
      <t>イイン</t>
    </rPh>
    <phoneticPr fontId="2"/>
  </si>
  <si>
    <t>吉元脳神経外科医院</t>
    <rPh sb="0" eb="2">
      <t>ヨシモト</t>
    </rPh>
    <rPh sb="2" eb="3">
      <t>ノウ</t>
    </rPh>
    <rPh sb="3" eb="5">
      <t>シンケイ</t>
    </rPh>
    <rPh sb="5" eb="7">
      <t>ゲカ</t>
    </rPh>
    <rPh sb="7" eb="9">
      <t>イイン</t>
    </rPh>
    <phoneticPr fontId="2"/>
  </si>
  <si>
    <t>牛田クリニック</t>
    <rPh sb="0" eb="2">
      <t>ウシタ</t>
    </rPh>
    <phoneticPr fontId="2"/>
  </si>
  <si>
    <t>井原医院</t>
    <rPh sb="0" eb="2">
      <t>イハラ</t>
    </rPh>
    <rPh sb="2" eb="4">
      <t>イイン</t>
    </rPh>
    <phoneticPr fontId="2"/>
  </si>
  <si>
    <t>近藤皮ふ科クリニック</t>
    <rPh sb="0" eb="2">
      <t>コンドウ</t>
    </rPh>
    <rPh sb="2" eb="3">
      <t>ヒ</t>
    </rPh>
    <rPh sb="4" eb="5">
      <t>カ</t>
    </rPh>
    <phoneticPr fontId="2"/>
  </si>
  <si>
    <t>山本眼科医院</t>
    <rPh sb="0" eb="2">
      <t>ヤマモト</t>
    </rPh>
    <rPh sb="2" eb="5">
      <t>ガンカイ</t>
    </rPh>
    <rPh sb="5" eb="6">
      <t>イン</t>
    </rPh>
    <phoneticPr fontId="2"/>
  </si>
  <si>
    <t>中村歯科医院</t>
    <rPh sb="0" eb="2">
      <t>ナカムラ</t>
    </rPh>
    <rPh sb="2" eb="4">
      <t>シカ</t>
    </rPh>
    <rPh sb="4" eb="6">
      <t>イイン</t>
    </rPh>
    <phoneticPr fontId="2"/>
  </si>
  <si>
    <t>広島市東区牛田中2丁目ｘ-ｘｘ</t>
    <phoneticPr fontId="2"/>
  </si>
  <si>
    <t>森本整形外科</t>
    <rPh sb="0" eb="2">
      <t>モリモト</t>
    </rPh>
    <rPh sb="2" eb="4">
      <t>セイケイ</t>
    </rPh>
    <rPh sb="4" eb="6">
      <t>ゲカ</t>
    </rPh>
    <phoneticPr fontId="2"/>
  </si>
  <si>
    <t>広島市東区光町1丁目ｘ-ｘｘ</t>
    <phoneticPr fontId="2"/>
  </si>
  <si>
    <t>アラスカ薬局</t>
    <rPh sb="4" eb="6">
      <t>ヤッキョク</t>
    </rPh>
    <phoneticPr fontId="2"/>
  </si>
  <si>
    <t>広島県広島市東区牛田本町ｘ-ｘ-ｘ</t>
    <phoneticPr fontId="2"/>
  </si>
  <si>
    <t>光町薬局</t>
    <rPh sb="0" eb="1">
      <t>ヒカリ</t>
    </rPh>
    <rPh sb="1" eb="2">
      <t>マチ</t>
    </rPh>
    <rPh sb="2" eb="4">
      <t>ヤッキョク</t>
    </rPh>
    <phoneticPr fontId="2"/>
  </si>
  <si>
    <t>牛田薬局</t>
    <rPh sb="0" eb="2">
      <t>ウシタ</t>
    </rPh>
    <rPh sb="2" eb="4">
      <t>ヤッキョク</t>
    </rPh>
    <phoneticPr fontId="2"/>
  </si>
  <si>
    <t>シリウス薬局牛田店 </t>
    <rPh sb="4" eb="6">
      <t>ヤッキョク</t>
    </rPh>
    <phoneticPr fontId="2"/>
  </si>
  <si>
    <t>広島県広島市東区牛田中ｘ-ｘ-ｘ </t>
    <phoneticPr fontId="2"/>
  </si>
  <si>
    <t>広島市中区千田町ｘ-ｘ-ｘ</t>
    <phoneticPr fontId="2"/>
  </si>
  <si>
    <t>広島市東区二葉の里ｘ-ｘ-ｘｘ</t>
    <phoneticPr fontId="2"/>
  </si>
  <si>
    <t>広島市中区中島町ｘ-ｘｘ</t>
    <phoneticPr fontId="2"/>
  </si>
  <si>
    <t>広島市東区牛田早稲田ｘ-ｘ-ｘ</t>
    <phoneticPr fontId="2"/>
  </si>
  <si>
    <t>広島市東区牛田旭2丁目ｘ-ｘｘ</t>
    <phoneticPr fontId="2"/>
  </si>
  <si>
    <t>広島市東区牛田中1丁目ｘ-ｘｘ</t>
    <phoneticPr fontId="2"/>
  </si>
  <si>
    <t>広島市東区牛田本町1丁目ｘ-ｘｘ</t>
    <phoneticPr fontId="2"/>
  </si>
  <si>
    <t>こまつクリニック</t>
    <phoneticPr fontId="2"/>
  </si>
  <si>
    <t>広島市東区牛田東ｘ-ｘ-ｘｘ</t>
    <phoneticPr fontId="2"/>
  </si>
  <si>
    <t>広島市東区牛田中ｘ-ｘｘ-ｘｘ</t>
    <phoneticPr fontId="2"/>
  </si>
  <si>
    <t>広島市東区牛田中1丁目ｘ-ｘｘ</t>
    <phoneticPr fontId="2"/>
  </si>
  <si>
    <t>広島市東区牛田本町2丁目ｘ-ｘ</t>
    <phoneticPr fontId="2"/>
  </si>
  <si>
    <t>広島県広島市東区光町ｘ-ｘ-ｘｘ</t>
    <phoneticPr fontId="2"/>
  </si>
  <si>
    <t>広島県広島市東区牛田中ｘ-ｘ-ｘｘ </t>
    <phoneticPr fontId="2"/>
  </si>
  <si>
    <t>早稲田太郎</t>
    <rPh sb="0" eb="3">
      <t>ワセダ</t>
    </rPh>
    <rPh sb="3" eb="5">
      <t>タロウ</t>
    </rPh>
    <phoneticPr fontId="2"/>
  </si>
  <si>
    <t>本人</t>
    <rPh sb="0" eb="2">
      <t>ホンニン</t>
    </rPh>
    <phoneticPr fontId="2"/>
  </si>
  <si>
    <t>早稲田花子</t>
    <rPh sb="0" eb="3">
      <t>ワセダ</t>
    </rPh>
    <rPh sb="3" eb="5">
      <t>ハナコ</t>
    </rPh>
    <phoneticPr fontId="2"/>
  </si>
  <si>
    <t>妻</t>
    <rPh sb="0" eb="1">
      <t>ツマ</t>
    </rPh>
    <phoneticPr fontId="2"/>
  </si>
  <si>
    <t>早稲田一郎</t>
    <rPh sb="0" eb="3">
      <t>ワセダ</t>
    </rPh>
    <rPh sb="3" eb="5">
      <t>イチロウ</t>
    </rPh>
    <phoneticPr fontId="2"/>
  </si>
  <si>
    <t>長男</t>
    <rPh sb="0" eb="2">
      <t>チョウナン</t>
    </rPh>
    <phoneticPr fontId="2"/>
  </si>
  <si>
    <t>早稲田小太郎</t>
    <rPh sb="0" eb="3">
      <t>ワセダ</t>
    </rPh>
    <rPh sb="3" eb="6">
      <t>コタロウ</t>
    </rPh>
    <phoneticPr fontId="2"/>
  </si>
  <si>
    <t>次男</t>
    <rPh sb="0" eb="2">
      <t>ジナン</t>
    </rPh>
    <phoneticPr fontId="2"/>
  </si>
  <si>
    <t>早稲田友子</t>
    <rPh sb="0" eb="3">
      <t>ワセダ</t>
    </rPh>
    <rPh sb="3" eb="5">
      <t>トモコ</t>
    </rPh>
    <phoneticPr fontId="2"/>
  </si>
  <si>
    <t>長女</t>
    <rPh sb="0" eb="2">
      <t>チョウジョ</t>
    </rPh>
    <phoneticPr fontId="2"/>
  </si>
  <si>
    <t>早稲田鶴子</t>
    <rPh sb="0" eb="3">
      <t>ワセダ</t>
    </rPh>
    <rPh sb="3" eb="5">
      <t>ツルコ</t>
    </rPh>
    <phoneticPr fontId="2"/>
  </si>
  <si>
    <t>母</t>
    <rPh sb="0" eb="1">
      <t>ハハ</t>
    </rPh>
    <phoneticPr fontId="2"/>
  </si>
  <si>
    <t>解熱剤、咳止め</t>
    <rPh sb="0" eb="3">
      <t>ゲネツザイ</t>
    </rPh>
    <rPh sb="4" eb="5">
      <t>セキ</t>
    </rPh>
    <rPh sb="5" eb="6">
      <t>ド</t>
    </rPh>
    <phoneticPr fontId="2"/>
  </si>
  <si>
    <t>関節痛治療</t>
    <rPh sb="0" eb="3">
      <t>カンセツツウ</t>
    </rPh>
    <rPh sb="3" eb="5">
      <t>チリョウ</t>
    </rPh>
    <phoneticPr fontId="2"/>
  </si>
  <si>
    <t>鎮痛剤、湿布薬、ｘｘｘ</t>
    <rPh sb="0" eb="3">
      <t>チンツウザイ</t>
    </rPh>
    <rPh sb="4" eb="6">
      <t>シップ</t>
    </rPh>
    <rPh sb="6" eb="7">
      <t>ヤク</t>
    </rPh>
    <phoneticPr fontId="2"/>
  </si>
  <si>
    <t>風邪　レントゲン　血液検査</t>
    <rPh sb="0" eb="2">
      <t>カゼ</t>
    </rPh>
    <rPh sb="9" eb="11">
      <t>ケツエキ</t>
    </rPh>
    <rPh sb="11" eb="13">
      <t>ケンサ</t>
    </rPh>
    <phoneticPr fontId="2"/>
  </si>
  <si>
    <t>風邪診察</t>
    <rPh sb="0" eb="2">
      <t>カゼ</t>
    </rPh>
    <rPh sb="2" eb="4">
      <t>シンサツ</t>
    </rPh>
    <phoneticPr fontId="2"/>
  </si>
  <si>
    <t>抗生剤</t>
    <rPh sb="0" eb="3">
      <t>コウセイザイ</t>
    </rPh>
    <phoneticPr fontId="2"/>
  </si>
  <si>
    <t>膝関節手術</t>
    <rPh sb="0" eb="1">
      <t>ヒザ</t>
    </rPh>
    <rPh sb="1" eb="3">
      <t>カンセツ</t>
    </rPh>
    <rPh sb="3" eb="5">
      <t>シュジュツ</t>
    </rPh>
    <phoneticPr fontId="2"/>
  </si>
  <si>
    <t>膝関節検診</t>
    <rPh sb="0" eb="1">
      <t>ヒザ</t>
    </rPh>
    <rPh sb="1" eb="3">
      <t>カンセツ</t>
    </rPh>
    <rPh sb="3" eb="5">
      <t>ケンシン</t>
    </rPh>
    <phoneticPr fontId="2"/>
  </si>
  <si>
    <t>膝関節検診　リハビリ</t>
    <rPh sb="0" eb="1">
      <t>ヒザ</t>
    </rPh>
    <rPh sb="1" eb="3">
      <t>カンセツ</t>
    </rPh>
    <rPh sb="3" eb="5">
      <t>ケンシン</t>
    </rPh>
    <phoneticPr fontId="2"/>
  </si>
  <si>
    <t>湿布薬</t>
    <rPh sb="0" eb="2">
      <t>シップ</t>
    </rPh>
    <rPh sb="2" eb="3">
      <t>ヤク</t>
    </rPh>
    <phoneticPr fontId="2"/>
  </si>
  <si>
    <t>打撲　湿布薬</t>
    <rPh sb="0" eb="2">
      <t>ダボク</t>
    </rPh>
    <rPh sb="3" eb="5">
      <t>シップ</t>
    </rPh>
    <rPh sb="5" eb="6">
      <t>ヤク</t>
    </rPh>
    <phoneticPr fontId="2"/>
  </si>
  <si>
    <t>リハビリ</t>
    <phoneticPr fontId="2"/>
  </si>
  <si>
    <t>リハビリ</t>
    <phoneticPr fontId="2"/>
  </si>
  <si>
    <t>歯槽膿漏治療</t>
    <rPh sb="0" eb="2">
      <t>シソウ</t>
    </rPh>
    <rPh sb="2" eb="4">
      <t>ノウロウ</t>
    </rPh>
    <rPh sb="4" eb="6">
      <t>チリョウ</t>
    </rPh>
    <phoneticPr fontId="2"/>
  </si>
  <si>
    <t>湿疹　かゆみ止め</t>
    <rPh sb="0" eb="2">
      <t>シッシン</t>
    </rPh>
    <rPh sb="6" eb="7">
      <t>ド</t>
    </rPh>
    <phoneticPr fontId="2"/>
  </si>
  <si>
    <t>リハビリ</t>
    <phoneticPr fontId="2"/>
  </si>
  <si>
    <t>こまつクリニック</t>
  </si>
  <si>
    <t>風邪　抗生剤　解熱剤</t>
    <rPh sb="0" eb="2">
      <t>カゼ</t>
    </rPh>
    <rPh sb="3" eb="6">
      <t>コウセイザイ</t>
    </rPh>
    <rPh sb="7" eb="10">
      <t>ゲネツザイ</t>
    </rPh>
    <phoneticPr fontId="2"/>
  </si>
  <si>
    <t>咳止め</t>
    <rPh sb="0" eb="1">
      <t>セキ</t>
    </rPh>
    <rPh sb="1" eb="2">
      <t>ド</t>
    </rPh>
    <phoneticPr fontId="2"/>
  </si>
  <si>
    <t>心房細動手術入院</t>
    <rPh sb="0" eb="4">
      <t>シンボウサイドウ</t>
    </rPh>
    <rPh sb="4" eb="6">
      <t>シュジュツ</t>
    </rPh>
    <rPh sb="6" eb="8">
      <t>ニュウイン</t>
    </rPh>
    <phoneticPr fontId="2"/>
  </si>
  <si>
    <t>心臓検診　心電図</t>
    <rPh sb="0" eb="2">
      <t>シンゾウ</t>
    </rPh>
    <rPh sb="2" eb="4">
      <t>ケンシン</t>
    </rPh>
    <rPh sb="5" eb="8">
      <t>シンデンズ</t>
    </rPh>
    <phoneticPr fontId="2"/>
  </si>
  <si>
    <t>頭痛　CT</t>
    <rPh sb="0" eb="2">
      <t>ズツウ</t>
    </rPh>
    <phoneticPr fontId="2"/>
  </si>
  <si>
    <t>鎮痛剤</t>
    <rPh sb="0" eb="3">
      <t>チンツウザイ</t>
    </rPh>
    <phoneticPr fontId="2"/>
  </si>
  <si>
    <t>骨折手術</t>
    <rPh sb="0" eb="2">
      <t>コッセツ</t>
    </rPh>
    <rPh sb="2" eb="4">
      <t>シュジュツ</t>
    </rPh>
    <phoneticPr fontId="2"/>
  </si>
  <si>
    <t>白内障手術</t>
    <rPh sb="0" eb="3">
      <t>ハクナイショウ</t>
    </rPh>
    <rPh sb="3" eb="5">
      <t>シュジュツ</t>
    </rPh>
    <phoneticPr fontId="2"/>
  </si>
  <si>
    <t>術後検診</t>
    <rPh sb="0" eb="2">
      <t>ジュツゴ</t>
    </rPh>
    <rPh sb="2" eb="4">
      <t>ケンシン</t>
    </rPh>
    <phoneticPr fontId="2"/>
  </si>
  <si>
    <t>インフルエンザ治療　検査</t>
    <rPh sb="7" eb="9">
      <t>チリョウ</t>
    </rPh>
    <rPh sb="10" eb="12">
      <t>ケンサ</t>
    </rPh>
    <phoneticPr fontId="2"/>
  </si>
  <si>
    <t>タミフル　解熱剤</t>
    <rPh sb="5" eb="8">
      <t>ゲネツザイ</t>
    </rPh>
    <phoneticPr fontId="2"/>
  </si>
  <si>
    <t>インフルエンザ治療　</t>
    <rPh sb="7" eb="9">
      <t>チリョウ</t>
    </rPh>
    <phoneticPr fontId="2"/>
  </si>
  <si>
    <t>腰痛治療　レントゲン</t>
    <rPh sb="0" eb="2">
      <t>ヨウツウ</t>
    </rPh>
    <rPh sb="2" eb="4">
      <t>チリョウ</t>
    </rPh>
    <phoneticPr fontId="2"/>
  </si>
  <si>
    <t>鎮痛剤　</t>
    <rPh sb="0" eb="3">
      <t>チンツウザイ</t>
    </rPh>
    <phoneticPr fontId="2"/>
  </si>
  <si>
    <t>結膜炎治療　点眼薬</t>
    <rPh sb="0" eb="2">
      <t>ケツマク</t>
    </rPh>
    <rPh sb="2" eb="3">
      <t>エン</t>
    </rPh>
    <rPh sb="3" eb="5">
      <t>チリョウ</t>
    </rPh>
    <rPh sb="6" eb="9">
      <t>テンガンヤク</t>
    </rPh>
    <phoneticPr fontId="2"/>
  </si>
  <si>
    <t>集計</t>
  </si>
  <si>
    <t>治療内容・薬品等</t>
    <rPh sb="0" eb="2">
      <t>チリョウ</t>
    </rPh>
    <rPh sb="2" eb="4">
      <t>ナイヨウ</t>
    </rPh>
    <rPh sb="5" eb="7">
      <t>ヤクヒン</t>
    </rPh>
    <rPh sb="7" eb="8">
      <t>トウ</t>
    </rPh>
    <phoneticPr fontId="2"/>
  </si>
  <si>
    <t>治療内容・薬品名等</t>
    <rPh sb="0" eb="2">
      <t>チリョウ</t>
    </rPh>
    <rPh sb="2" eb="4">
      <t>ナイヨウ</t>
    </rPh>
    <rPh sb="5" eb="7">
      <t>ヤクヒン</t>
    </rPh>
    <rPh sb="7" eb="8">
      <t>メイ</t>
    </rPh>
    <rPh sb="8" eb="9">
      <t>トウ</t>
    </rPh>
    <phoneticPr fontId="2"/>
  </si>
  <si>
    <t>保険金などで補填
される金額</t>
    <rPh sb="0" eb="3">
      <t>ホケンキン</t>
    </rPh>
    <rPh sb="6" eb="8">
      <t>ホテン</t>
    </rPh>
    <rPh sb="12" eb="14">
      <t>キンガク</t>
    </rPh>
    <phoneticPr fontId="2"/>
  </si>
  <si>
    <t>受診日</t>
    <rPh sb="0" eb="3">
      <t>ジュシンビ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</si>
</sst>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0" fillId="0" borderId="0" xfId="1" applyFont="1">
      <alignment vertical="center"/>
    </xf>
    <xf numFmtId="0" fontId="3" fillId="4" borderId="0" xfId="0" applyFont="1" applyFill="1" applyAlignment="1">
      <alignment horizontal="center" vertical="center"/>
    </xf>
    <xf numFmtId="38" fontId="3" fillId="4" borderId="0" xfId="1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 applyAlignment="1" applyProtection="1">
      <alignment horizontal="center" vertical="center"/>
      <protection locked="0"/>
    </xf>
    <xf numFmtId="56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3" fillId="4" borderId="0" xfId="1" applyFont="1" applyFill="1" applyAlignment="1" applyProtection="1">
      <alignment horizontal="center" vertical="center"/>
      <protection locked="0"/>
    </xf>
    <xf numFmtId="38" fontId="0" fillId="0" borderId="0" xfId="1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0" fillId="0" borderId="0" xfId="0" applyNumberFormat="1">
      <alignment vertical="center"/>
    </xf>
    <xf numFmtId="38" fontId="4" fillId="0" borderId="0" xfId="0" applyNumberFormat="1" applyFont="1">
      <alignment vertical="center"/>
    </xf>
    <xf numFmtId="38" fontId="3" fillId="0" borderId="0" xfId="1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10">
    <dxf>
      <numFmt numFmtId="6" formatCode="#,##0;[Red]\-#,##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テーブル2" displayName="テーブル2" ref="A1:I3" totalsRowCount="1" headerRowDxfId="9" dataDxfId="8" headerRowCellStyle="桁区切り" dataCellStyle="桁区切り">
  <autoFilter ref="A1:I2"/>
  <tableColumns count="9">
    <tableColumn id="1" name="氏名" totalsRowLabel="集計"/>
    <tableColumn id="2" name="続柄"/>
    <tableColumn id="3" name="病院・薬局名"/>
    <tableColumn id="4" name="所在地">
      <calculatedColumnFormula>IFERROR(VLOOKUP(C2,医療機関リスト!A:C,2,0),"")</calculatedColumnFormula>
    </tableColumn>
    <tableColumn id="5" name="支払金額" totalsRowFunction="sum" dataDxfId="7" totalsRowDxfId="6" dataCellStyle="桁区切り">
      <calculatedColumnFormula>SUMIFS(医療費明細!E:E,医療費明細!$B:$B,合計内訳!$A2,医療費明細!$D:$D,合計内訳!$C2)</calculatedColumnFormula>
    </tableColumn>
    <tableColumn id="6" name="交通費" totalsRowFunction="sum" dataDxfId="5" totalsRowDxfId="4" dataCellStyle="桁区切り">
      <calculatedColumnFormula>SUMIFS(医療費明細!F:F,医療費明細!$B:$B,合計内訳!$A2,医療費明細!$D:$D,合計内訳!$C2)</calculatedColumnFormula>
    </tableColumn>
    <tableColumn id="7" name="保険金などで補填_x000a_される金額" totalsRowFunction="sum" dataDxfId="3" totalsRowDxfId="2" dataCellStyle="桁区切り">
      <calculatedColumnFormula>SUMIFS(医療費明細!G:G,医療費明細!$B:$B,合計内訳!$A2,医療費明細!$D:$D,合計内訳!$C2)</calculatedColumnFormula>
    </tableColumn>
    <tableColumn id="8" name="合計" totalsRowFunction="sum" dataDxfId="1" totalsRowDxfId="0">
      <calculatedColumnFormula>E2+F2-G2</calculatedColumnFormula>
    </tableColumn>
    <tableColumn id="9" name="治療内容・薬品名等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"/>
    </sheetView>
  </sheetViews>
  <sheetFormatPr defaultRowHeight="13.5" x14ac:dyDescent="0.15"/>
  <cols>
    <col min="1" max="1" width="13" bestFit="1" customWidth="1"/>
    <col min="2" max="2" width="5.75" bestFit="1" customWidth="1"/>
  </cols>
  <sheetData>
    <row r="1" spans="1:2" x14ac:dyDescent="0.15">
      <c r="A1" s="1" t="s">
        <v>0</v>
      </c>
      <c r="B1" s="1" t="s">
        <v>1</v>
      </c>
    </row>
    <row r="2" spans="1:2" x14ac:dyDescent="0.15">
      <c r="A2" t="s">
        <v>45</v>
      </c>
      <c r="B2" t="s">
        <v>46</v>
      </c>
    </row>
    <row r="3" spans="1:2" x14ac:dyDescent="0.15">
      <c r="A3" t="s">
        <v>47</v>
      </c>
      <c r="B3" t="s">
        <v>48</v>
      </c>
    </row>
    <row r="4" spans="1:2" x14ac:dyDescent="0.15">
      <c r="A4" t="s">
        <v>49</v>
      </c>
      <c r="B4" t="s">
        <v>50</v>
      </c>
    </row>
    <row r="5" spans="1:2" x14ac:dyDescent="0.15">
      <c r="A5" t="s">
        <v>51</v>
      </c>
      <c r="B5" t="s">
        <v>52</v>
      </c>
    </row>
    <row r="6" spans="1:2" x14ac:dyDescent="0.15">
      <c r="A6" t="s">
        <v>53</v>
      </c>
      <c r="B6" t="s">
        <v>54</v>
      </c>
    </row>
    <row r="7" spans="1:2" x14ac:dyDescent="0.15">
      <c r="A7" t="s">
        <v>55</v>
      </c>
      <c r="B7" t="s">
        <v>56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0" sqref="A20"/>
    </sheetView>
  </sheetViews>
  <sheetFormatPr defaultRowHeight="13.5" x14ac:dyDescent="0.15"/>
  <cols>
    <col min="1" max="1" width="23.25" bestFit="1" customWidth="1"/>
    <col min="2" max="2" width="31.125" bestFit="1" customWidth="1"/>
  </cols>
  <sheetData>
    <row r="1" spans="1:3" x14ac:dyDescent="0.15">
      <c r="A1" s="2" t="s">
        <v>2</v>
      </c>
      <c r="B1" s="2" t="s">
        <v>3</v>
      </c>
      <c r="C1" s="2" t="s">
        <v>4</v>
      </c>
    </row>
    <row r="2" spans="1:3" x14ac:dyDescent="0.15">
      <c r="A2" s="6" t="s">
        <v>9</v>
      </c>
      <c r="B2" s="6" t="s">
        <v>10</v>
      </c>
      <c r="C2" s="6">
        <v>420</v>
      </c>
    </row>
    <row r="3" spans="1:3" x14ac:dyDescent="0.15">
      <c r="A3" s="6" t="s">
        <v>11</v>
      </c>
      <c r="B3" s="7" t="s">
        <v>31</v>
      </c>
      <c r="C3" s="6">
        <v>600</v>
      </c>
    </row>
    <row r="4" spans="1:3" x14ac:dyDescent="0.15">
      <c r="A4" s="6" t="s">
        <v>12</v>
      </c>
      <c r="B4" s="7" t="s">
        <v>32</v>
      </c>
      <c r="C4" s="6">
        <v>400</v>
      </c>
    </row>
    <row r="5" spans="1:3" x14ac:dyDescent="0.15">
      <c r="A5" s="6" t="s">
        <v>13</v>
      </c>
      <c r="B5" s="7" t="s">
        <v>33</v>
      </c>
      <c r="C5" s="6">
        <v>460</v>
      </c>
    </row>
    <row r="6" spans="1:3" x14ac:dyDescent="0.15">
      <c r="A6" s="6" t="s">
        <v>14</v>
      </c>
      <c r="B6" s="7" t="s">
        <v>34</v>
      </c>
      <c r="C6" s="6"/>
    </row>
    <row r="7" spans="1:3" x14ac:dyDescent="0.15">
      <c r="A7" s="6" t="s">
        <v>15</v>
      </c>
      <c r="B7" s="7" t="s">
        <v>35</v>
      </c>
      <c r="C7" s="6"/>
    </row>
    <row r="8" spans="1:3" x14ac:dyDescent="0.15">
      <c r="A8" s="6" t="s">
        <v>16</v>
      </c>
      <c r="B8" s="6" t="s">
        <v>36</v>
      </c>
      <c r="C8" s="6"/>
    </row>
    <row r="9" spans="1:3" x14ac:dyDescent="0.15">
      <c r="A9" s="6" t="s">
        <v>17</v>
      </c>
      <c r="B9" s="6" t="s">
        <v>37</v>
      </c>
      <c r="C9" s="6"/>
    </row>
    <row r="10" spans="1:3" x14ac:dyDescent="0.15">
      <c r="A10" s="6" t="s">
        <v>38</v>
      </c>
      <c r="B10" s="6" t="s">
        <v>39</v>
      </c>
      <c r="C10" s="6"/>
    </row>
    <row r="11" spans="1:3" x14ac:dyDescent="0.15">
      <c r="A11" s="6" t="s">
        <v>18</v>
      </c>
      <c r="B11" s="6" t="s">
        <v>40</v>
      </c>
      <c r="C11" s="6"/>
    </row>
    <row r="12" spans="1:3" x14ac:dyDescent="0.15">
      <c r="A12" s="6" t="s">
        <v>19</v>
      </c>
      <c r="B12" s="6" t="s">
        <v>41</v>
      </c>
      <c r="C12" s="6"/>
    </row>
    <row r="13" spans="1:3" x14ac:dyDescent="0.15">
      <c r="A13" s="6" t="s">
        <v>20</v>
      </c>
      <c r="B13" s="6" t="s">
        <v>42</v>
      </c>
      <c r="C13" s="6"/>
    </row>
    <row r="14" spans="1:3" x14ac:dyDescent="0.15">
      <c r="A14" s="6" t="s">
        <v>21</v>
      </c>
      <c r="B14" s="6" t="s">
        <v>22</v>
      </c>
      <c r="C14" s="6"/>
    </row>
    <row r="15" spans="1:3" x14ac:dyDescent="0.15">
      <c r="A15" s="6" t="s">
        <v>23</v>
      </c>
      <c r="B15" s="6" t="s">
        <v>24</v>
      </c>
      <c r="C15" s="6">
        <v>400</v>
      </c>
    </row>
    <row r="16" spans="1:3" x14ac:dyDescent="0.15">
      <c r="A16" s="6" t="s">
        <v>25</v>
      </c>
      <c r="B16" s="6" t="s">
        <v>26</v>
      </c>
      <c r="C16" s="6"/>
    </row>
    <row r="17" spans="1:3" x14ac:dyDescent="0.15">
      <c r="A17" s="6" t="s">
        <v>27</v>
      </c>
      <c r="B17" s="6" t="s">
        <v>43</v>
      </c>
      <c r="C17" s="6"/>
    </row>
    <row r="18" spans="1:3" x14ac:dyDescent="0.15">
      <c r="A18" s="6" t="s">
        <v>28</v>
      </c>
      <c r="B18" s="6" t="s">
        <v>44</v>
      </c>
      <c r="C18" s="6"/>
    </row>
    <row r="19" spans="1:3" x14ac:dyDescent="0.15">
      <c r="A19" s="6" t="s">
        <v>29</v>
      </c>
      <c r="B19" s="6" t="s">
        <v>30</v>
      </c>
      <c r="C19" s="6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3.5" x14ac:dyDescent="0.15"/>
  <cols>
    <col min="1" max="1" width="9.25" style="10" customWidth="1"/>
    <col min="2" max="2" width="13" style="10" customWidth="1"/>
    <col min="3" max="3" width="5.75" customWidth="1"/>
    <col min="4" max="4" width="23.25" style="10" customWidth="1"/>
    <col min="5" max="5" width="9.75" style="12" bestFit="1" customWidth="1"/>
    <col min="6" max="6" width="7.75" style="3" bestFit="1" customWidth="1"/>
    <col min="7" max="7" width="28.125" style="12" bestFit="1" customWidth="1"/>
    <col min="8" max="8" width="24.5" style="10" bestFit="1" customWidth="1"/>
  </cols>
  <sheetData>
    <row r="1" spans="1:8" x14ac:dyDescent="0.15">
      <c r="A1" s="8" t="s">
        <v>93</v>
      </c>
      <c r="B1" s="8" t="s">
        <v>0</v>
      </c>
      <c r="C1" s="4" t="s">
        <v>1</v>
      </c>
      <c r="D1" s="8" t="s">
        <v>2</v>
      </c>
      <c r="E1" s="11" t="s">
        <v>5</v>
      </c>
      <c r="F1" s="5" t="s">
        <v>4</v>
      </c>
      <c r="G1" s="11" t="s">
        <v>6</v>
      </c>
      <c r="H1" s="8" t="s">
        <v>90</v>
      </c>
    </row>
    <row r="2" spans="1:8" x14ac:dyDescent="0.15">
      <c r="A2" s="9">
        <v>42740</v>
      </c>
      <c r="B2" s="10" t="s">
        <v>45</v>
      </c>
      <c r="C2" t="str">
        <f>IFERROR(VLOOKUP(B2,家族リスト!A:B,2,0),"")</f>
        <v>本人</v>
      </c>
      <c r="D2" s="10" t="s">
        <v>29</v>
      </c>
      <c r="E2" s="12">
        <v>1350</v>
      </c>
      <c r="F2" s="3">
        <f>IFERROR(VLOOKUP(D2,医療機関リスト!A:C,3,0),"")</f>
        <v>0</v>
      </c>
      <c r="H2" s="10" t="s">
        <v>57</v>
      </c>
    </row>
    <row r="3" spans="1:8" x14ac:dyDescent="0.15">
      <c r="A3" s="9">
        <v>42740</v>
      </c>
      <c r="B3" s="10" t="s">
        <v>45</v>
      </c>
      <c r="C3" t="str">
        <f>IFERROR(VLOOKUP(B3,家族リスト!A:B,2,0),"")</f>
        <v>本人</v>
      </c>
      <c r="D3" s="10" t="s">
        <v>15</v>
      </c>
      <c r="E3" s="12">
        <v>1850</v>
      </c>
      <c r="F3" s="3">
        <f>IFERROR(VLOOKUP(D3,医療機関リスト!A:C,3,0),"")</f>
        <v>0</v>
      </c>
      <c r="H3" s="10" t="s">
        <v>61</v>
      </c>
    </row>
    <row r="4" spans="1:8" x14ac:dyDescent="0.15">
      <c r="A4" s="9">
        <v>42745</v>
      </c>
      <c r="B4" s="10" t="s">
        <v>55</v>
      </c>
      <c r="C4" t="str">
        <f>IFERROR(VLOOKUP(B4,家族リスト!A:B,2,0),"")</f>
        <v>母</v>
      </c>
      <c r="D4" s="10" t="s">
        <v>25</v>
      </c>
      <c r="E4" s="12">
        <v>3580</v>
      </c>
      <c r="F4" s="3">
        <f>IFERROR(VLOOKUP(D4,医療機関リスト!A:C,3,0),"")</f>
        <v>0</v>
      </c>
      <c r="H4" s="10" t="s">
        <v>59</v>
      </c>
    </row>
    <row r="5" spans="1:8" x14ac:dyDescent="0.15">
      <c r="A5" s="9">
        <v>42745</v>
      </c>
      <c r="B5" s="10" t="s">
        <v>55</v>
      </c>
      <c r="C5" t="str">
        <f>IFERROR(VLOOKUP(B5,家族リスト!A:B,2,0),"")</f>
        <v>母</v>
      </c>
      <c r="D5" s="10" t="s">
        <v>11</v>
      </c>
      <c r="E5" s="12">
        <v>3250</v>
      </c>
      <c r="F5" s="3">
        <f>IFERROR(VLOOKUP(D5,医療機関リスト!A:C,3,0),"")</f>
        <v>600</v>
      </c>
      <c r="H5" s="10" t="s">
        <v>58</v>
      </c>
    </row>
    <row r="6" spans="1:8" x14ac:dyDescent="0.15">
      <c r="A6" s="9">
        <v>42754</v>
      </c>
      <c r="B6" s="10" t="s">
        <v>45</v>
      </c>
      <c r="C6" t="str">
        <f>IFERROR(VLOOKUP(B6,家族リスト!A:B,2,0),"")</f>
        <v>本人</v>
      </c>
      <c r="D6" s="10" t="s">
        <v>29</v>
      </c>
      <c r="E6" s="12">
        <v>1250</v>
      </c>
      <c r="F6" s="3">
        <f>IFERROR(VLOOKUP(D6,医療機関リスト!A:C,3,0),"")</f>
        <v>0</v>
      </c>
      <c r="H6" s="10" t="s">
        <v>62</v>
      </c>
    </row>
    <row r="7" spans="1:8" x14ac:dyDescent="0.15">
      <c r="A7" s="9">
        <v>42754</v>
      </c>
      <c r="B7" s="10" t="s">
        <v>45</v>
      </c>
      <c r="C7" t="str">
        <f>IFERROR(VLOOKUP(B7,家族リスト!A:B,2,0),"")</f>
        <v>本人</v>
      </c>
      <c r="D7" s="10" t="s">
        <v>15</v>
      </c>
      <c r="E7" s="12">
        <v>1500</v>
      </c>
      <c r="F7" s="3">
        <f>IFERROR(VLOOKUP(D7,医療機関リスト!A:C,3,0),"")</f>
        <v>0</v>
      </c>
      <c r="H7" s="10" t="s">
        <v>60</v>
      </c>
    </row>
    <row r="8" spans="1:8" x14ac:dyDescent="0.15">
      <c r="A8" s="9">
        <v>42773</v>
      </c>
      <c r="B8" s="10" t="s">
        <v>55</v>
      </c>
      <c r="C8" t="str">
        <f>IFERROR(VLOOKUP(B8,家族リスト!A:B,2,0),"")</f>
        <v>母</v>
      </c>
      <c r="D8" s="10" t="s">
        <v>11</v>
      </c>
      <c r="E8" s="12">
        <v>589000</v>
      </c>
      <c r="F8" s="3">
        <f>IFERROR(VLOOKUP(D8,医療機関リスト!A:C,3,0),"")</f>
        <v>600</v>
      </c>
      <c r="G8" s="12">
        <v>495600</v>
      </c>
      <c r="H8" s="10" t="s">
        <v>63</v>
      </c>
    </row>
    <row r="9" spans="1:8" x14ac:dyDescent="0.15">
      <c r="A9" s="9">
        <v>42780</v>
      </c>
      <c r="B9" s="10" t="s">
        <v>55</v>
      </c>
      <c r="C9" t="str">
        <f>IFERROR(VLOOKUP(B9,家族リスト!A:B,2,0),"")</f>
        <v>母</v>
      </c>
      <c r="D9" s="10" t="s">
        <v>25</v>
      </c>
      <c r="E9" s="12">
        <v>2890</v>
      </c>
      <c r="F9" s="3">
        <f>IFERROR(VLOOKUP(D9,医療機関リスト!A:C,3,0),"")</f>
        <v>0</v>
      </c>
      <c r="H9" s="10" t="s">
        <v>59</v>
      </c>
    </row>
    <row r="10" spans="1:8" x14ac:dyDescent="0.15">
      <c r="A10" s="9">
        <v>42780</v>
      </c>
      <c r="B10" s="10" t="s">
        <v>55</v>
      </c>
      <c r="C10" t="str">
        <f>IFERROR(VLOOKUP(B10,家族リスト!A:B,2,0),"")</f>
        <v>母</v>
      </c>
      <c r="D10" s="10" t="s">
        <v>11</v>
      </c>
      <c r="E10" s="12">
        <v>3850</v>
      </c>
      <c r="F10" s="3">
        <f>IFERROR(VLOOKUP(D10,医療機関リスト!A:C,3,0),"")</f>
        <v>600</v>
      </c>
      <c r="H10" s="10" t="s">
        <v>64</v>
      </c>
    </row>
    <row r="11" spans="1:8" x14ac:dyDescent="0.15">
      <c r="A11" s="9">
        <v>42790</v>
      </c>
      <c r="B11" s="10" t="s">
        <v>49</v>
      </c>
      <c r="C11" t="str">
        <f>IFERROR(VLOOKUP(B11,家族リスト!A:B,2,0),"")</f>
        <v>長男</v>
      </c>
      <c r="D11" s="10" t="s">
        <v>18</v>
      </c>
      <c r="E11" s="12">
        <v>2580</v>
      </c>
      <c r="F11" s="3">
        <f>IFERROR(VLOOKUP(D11,医療機関リスト!A:C,3,0),"")</f>
        <v>0</v>
      </c>
      <c r="H11" s="10" t="s">
        <v>67</v>
      </c>
    </row>
    <row r="12" spans="1:8" x14ac:dyDescent="0.15">
      <c r="A12" s="9">
        <v>42800</v>
      </c>
      <c r="B12" s="10" t="s">
        <v>55</v>
      </c>
      <c r="C12" t="str">
        <f>IFERROR(VLOOKUP(B12,家族リスト!A:B,2,0),"")</f>
        <v>母</v>
      </c>
      <c r="D12" s="10" t="s">
        <v>25</v>
      </c>
      <c r="E12" s="12">
        <v>780</v>
      </c>
      <c r="F12" s="3">
        <f>IFERROR(VLOOKUP(D12,医療機関リスト!A:C,3,0),"")</f>
        <v>0</v>
      </c>
      <c r="H12" s="10" t="s">
        <v>66</v>
      </c>
    </row>
    <row r="13" spans="1:8" x14ac:dyDescent="0.15">
      <c r="A13" s="9">
        <v>42800</v>
      </c>
      <c r="B13" s="10" t="s">
        <v>55</v>
      </c>
      <c r="C13" t="str">
        <f>IFERROR(VLOOKUP(B13,家族リスト!A:B,2,0),"")</f>
        <v>母</v>
      </c>
      <c r="D13" s="10" t="s">
        <v>17</v>
      </c>
      <c r="E13" s="12">
        <v>1580</v>
      </c>
      <c r="F13" s="3">
        <f>IFERROR(VLOOKUP(D13,医療機関リスト!A:C,3,0),"")</f>
        <v>0</v>
      </c>
      <c r="H13" s="10" t="s">
        <v>65</v>
      </c>
    </row>
    <row r="14" spans="1:8" x14ac:dyDescent="0.15">
      <c r="A14" s="9">
        <v>42807</v>
      </c>
      <c r="B14" s="10" t="s">
        <v>55</v>
      </c>
      <c r="C14" t="str">
        <f>IFERROR(VLOOKUP(B14,家族リスト!A:B,2,0),"")</f>
        <v>母</v>
      </c>
      <c r="D14" s="10" t="s">
        <v>17</v>
      </c>
      <c r="E14" s="12">
        <v>1320</v>
      </c>
      <c r="F14" s="3">
        <f>IFERROR(VLOOKUP(D14,医療機関リスト!A:C,3,0),"")</f>
        <v>0</v>
      </c>
      <c r="H14" s="10" t="s">
        <v>68</v>
      </c>
    </row>
    <row r="15" spans="1:8" x14ac:dyDescent="0.15">
      <c r="A15" s="9">
        <v>42815</v>
      </c>
      <c r="B15" s="10" t="s">
        <v>55</v>
      </c>
      <c r="C15" t="str">
        <f>IFERROR(VLOOKUP(B15,家族リスト!A:B,2,0),"")</f>
        <v>母</v>
      </c>
      <c r="D15" s="10" t="s">
        <v>17</v>
      </c>
      <c r="E15" s="12">
        <v>1320</v>
      </c>
      <c r="F15" s="3">
        <f>IFERROR(VLOOKUP(D15,医療機関リスト!A:C,3,0),"")</f>
        <v>0</v>
      </c>
      <c r="H15" s="10" t="s">
        <v>69</v>
      </c>
    </row>
    <row r="16" spans="1:8" x14ac:dyDescent="0.15">
      <c r="A16" s="9">
        <v>42835</v>
      </c>
      <c r="B16" s="10" t="s">
        <v>47</v>
      </c>
      <c r="C16" t="str">
        <f>IFERROR(VLOOKUP(B16,家族リスト!A:B,2,0),"")</f>
        <v>妻</v>
      </c>
      <c r="D16" s="10" t="s">
        <v>21</v>
      </c>
      <c r="E16" s="12">
        <v>3850</v>
      </c>
      <c r="F16" s="3">
        <f>IFERROR(VLOOKUP(D16,医療機関リスト!A:C,3,0),"")</f>
        <v>0</v>
      </c>
      <c r="H16" s="10" t="s">
        <v>70</v>
      </c>
    </row>
    <row r="17" spans="1:8" x14ac:dyDescent="0.15">
      <c r="A17" s="9">
        <v>42839</v>
      </c>
      <c r="B17" s="10" t="s">
        <v>47</v>
      </c>
      <c r="C17" t="str">
        <f>IFERROR(VLOOKUP(B17,家族リスト!A:B,2,0),"")</f>
        <v>妻</v>
      </c>
      <c r="D17" s="10" t="s">
        <v>21</v>
      </c>
      <c r="E17" s="12">
        <v>7850</v>
      </c>
      <c r="F17" s="3">
        <f>IFERROR(VLOOKUP(D17,医療機関リスト!A:C,3,0),"")</f>
        <v>0</v>
      </c>
      <c r="H17" s="10" t="s">
        <v>70</v>
      </c>
    </row>
    <row r="18" spans="1:8" x14ac:dyDescent="0.15">
      <c r="A18" s="9">
        <v>42842</v>
      </c>
      <c r="B18" s="10" t="s">
        <v>51</v>
      </c>
      <c r="C18" t="str">
        <f>IFERROR(VLOOKUP(B18,家族リスト!A:B,2,0),"")</f>
        <v>次男</v>
      </c>
      <c r="D18" s="10" t="s">
        <v>19</v>
      </c>
      <c r="E18" s="12">
        <v>2650</v>
      </c>
      <c r="F18" s="3">
        <f>IFERROR(VLOOKUP(D18,医療機関リスト!A:C,3,0),"")</f>
        <v>0</v>
      </c>
      <c r="H18" s="10" t="s">
        <v>71</v>
      </c>
    </row>
    <row r="19" spans="1:8" x14ac:dyDescent="0.15">
      <c r="A19" s="9">
        <v>42846</v>
      </c>
      <c r="B19" s="10" t="s">
        <v>47</v>
      </c>
      <c r="C19" t="str">
        <f>IFERROR(VLOOKUP(B19,家族リスト!A:B,2,0),"")</f>
        <v>妻</v>
      </c>
      <c r="D19" s="10" t="s">
        <v>21</v>
      </c>
      <c r="E19" s="12">
        <v>12500</v>
      </c>
      <c r="F19" s="3">
        <f>IFERROR(VLOOKUP(D19,医療機関リスト!A:C,3,0),"")</f>
        <v>0</v>
      </c>
      <c r="H19" s="10" t="s">
        <v>70</v>
      </c>
    </row>
    <row r="20" spans="1:8" x14ac:dyDescent="0.15">
      <c r="A20" s="9">
        <v>42851</v>
      </c>
      <c r="B20" s="10" t="s">
        <v>55</v>
      </c>
      <c r="C20" t="str">
        <f>IFERROR(VLOOKUP(B20,家族リスト!A:B,2,0),"")</f>
        <v>母</v>
      </c>
      <c r="D20" s="10" t="s">
        <v>17</v>
      </c>
      <c r="E20" s="12">
        <v>1320</v>
      </c>
      <c r="F20" s="3">
        <f>IFERROR(VLOOKUP(D20,医療機関リスト!A:C,3,0),"")</f>
        <v>0</v>
      </c>
      <c r="H20" s="10" t="s">
        <v>72</v>
      </c>
    </row>
    <row r="21" spans="1:8" x14ac:dyDescent="0.15">
      <c r="A21" s="9">
        <v>42877</v>
      </c>
      <c r="B21" s="10" t="s">
        <v>53</v>
      </c>
      <c r="C21" t="str">
        <f>IFERROR(VLOOKUP(B21,家族リスト!A:B,2,0),"")</f>
        <v>長女</v>
      </c>
      <c r="D21" s="10" t="s">
        <v>73</v>
      </c>
      <c r="E21" s="12">
        <v>1890</v>
      </c>
      <c r="F21" s="3">
        <f>IFERROR(VLOOKUP(D21,医療機関リスト!A:C,3,0),"")</f>
        <v>0</v>
      </c>
      <c r="H21" s="10" t="s">
        <v>74</v>
      </c>
    </row>
    <row r="22" spans="1:8" x14ac:dyDescent="0.15">
      <c r="A22" s="9">
        <v>42882</v>
      </c>
      <c r="B22" s="10" t="s">
        <v>53</v>
      </c>
      <c r="C22" t="str">
        <f>IFERROR(VLOOKUP(B22,家族リスト!A:B,2,0),"")</f>
        <v>長女</v>
      </c>
      <c r="D22" s="10" t="s">
        <v>73</v>
      </c>
      <c r="E22" s="12">
        <v>1050</v>
      </c>
      <c r="F22" s="3">
        <f>IFERROR(VLOOKUP(D22,医療機関リスト!A:C,3,0),"")</f>
        <v>0</v>
      </c>
      <c r="H22" s="10" t="s">
        <v>75</v>
      </c>
    </row>
    <row r="23" spans="1:8" x14ac:dyDescent="0.15">
      <c r="A23" s="9">
        <v>42893</v>
      </c>
      <c r="B23" s="10" t="s">
        <v>45</v>
      </c>
      <c r="C23" t="str">
        <f>IFERROR(VLOOKUP(B23,家族リスト!A:B,2,0),"")</f>
        <v>本人</v>
      </c>
      <c r="D23" s="10" t="s">
        <v>13</v>
      </c>
      <c r="E23" s="12">
        <v>354670</v>
      </c>
      <c r="F23" s="3">
        <f>IFERROR(VLOOKUP(D23,医療機関リスト!A:C,3,0),"")</f>
        <v>460</v>
      </c>
      <c r="G23" s="12">
        <v>218580</v>
      </c>
      <c r="H23" s="10" t="s">
        <v>76</v>
      </c>
    </row>
    <row r="24" spans="1:8" x14ac:dyDescent="0.15">
      <c r="A24" s="9">
        <v>42905</v>
      </c>
      <c r="B24" s="10" t="s">
        <v>47</v>
      </c>
      <c r="C24" t="str">
        <f>IFERROR(VLOOKUP(B24,家族リスト!A:B,2,0),"")</f>
        <v>妻</v>
      </c>
      <c r="D24" s="10" t="s">
        <v>16</v>
      </c>
      <c r="E24" s="12">
        <v>5600</v>
      </c>
      <c r="F24" s="3">
        <f>IFERROR(VLOOKUP(D24,医療機関リスト!A:C,3,0),"")</f>
        <v>0</v>
      </c>
      <c r="H24" s="10" t="s">
        <v>78</v>
      </c>
    </row>
    <row r="25" spans="1:8" x14ac:dyDescent="0.15">
      <c r="A25" s="9">
        <v>42926</v>
      </c>
      <c r="B25" s="10" t="s">
        <v>45</v>
      </c>
      <c r="C25" t="str">
        <f>IFERROR(VLOOKUP(B25,家族リスト!A:B,2,0),"")</f>
        <v>本人</v>
      </c>
      <c r="D25" s="10" t="s">
        <v>13</v>
      </c>
      <c r="E25" s="12">
        <v>2850</v>
      </c>
      <c r="F25" s="3">
        <f>IFERROR(VLOOKUP(D25,医療機関リスト!A:C,3,0),"")</f>
        <v>460</v>
      </c>
      <c r="H25" s="10" t="s">
        <v>77</v>
      </c>
    </row>
    <row r="26" spans="1:8" x14ac:dyDescent="0.15">
      <c r="A26" s="9">
        <v>42955</v>
      </c>
      <c r="B26" s="10" t="s">
        <v>49</v>
      </c>
      <c r="C26" t="str">
        <f>IFERROR(VLOOKUP(B26,家族リスト!A:B,2,0),"")</f>
        <v>長男</v>
      </c>
      <c r="D26" s="10" t="s">
        <v>9</v>
      </c>
      <c r="E26" s="12">
        <v>198500</v>
      </c>
      <c r="F26" s="3">
        <f>IFERROR(VLOOKUP(D26,医療機関リスト!A:C,3,0),"")</f>
        <v>420</v>
      </c>
      <c r="G26" s="12">
        <v>126200</v>
      </c>
      <c r="H26" s="10" t="s">
        <v>80</v>
      </c>
    </row>
    <row r="27" spans="1:8" x14ac:dyDescent="0.15">
      <c r="A27" s="9">
        <v>42969</v>
      </c>
      <c r="B27" s="10" t="s">
        <v>55</v>
      </c>
      <c r="C27" t="str">
        <f>IFERROR(VLOOKUP(B27,家族リスト!A:B,2,0),"")</f>
        <v>母</v>
      </c>
      <c r="D27" s="10" t="s">
        <v>12</v>
      </c>
      <c r="E27" s="12">
        <v>89600</v>
      </c>
      <c r="F27" s="3">
        <f>IFERROR(VLOOKUP(D27,医療機関リスト!A:C,3,0),"")</f>
        <v>400</v>
      </c>
      <c r="H27" s="10" t="s">
        <v>81</v>
      </c>
    </row>
    <row r="28" spans="1:8" x14ac:dyDescent="0.15">
      <c r="A28" s="9">
        <v>42976</v>
      </c>
      <c r="B28" s="10" t="s">
        <v>55</v>
      </c>
      <c r="C28" t="str">
        <f>IFERROR(VLOOKUP(B28,家族リスト!A:B,2,0),"")</f>
        <v>母</v>
      </c>
      <c r="D28" s="10" t="s">
        <v>12</v>
      </c>
      <c r="E28" s="12">
        <v>1280</v>
      </c>
      <c r="F28" s="3">
        <f>IFERROR(VLOOKUP(D28,医療機関リスト!A:C,3,0),"")</f>
        <v>400</v>
      </c>
      <c r="H28" s="10" t="s">
        <v>82</v>
      </c>
    </row>
    <row r="29" spans="1:8" x14ac:dyDescent="0.15">
      <c r="A29" s="9">
        <v>42997</v>
      </c>
      <c r="B29" s="10" t="s">
        <v>47</v>
      </c>
      <c r="C29" t="str">
        <f>IFERROR(VLOOKUP(B29,家族リスト!A:B,2,0),"")</f>
        <v>妻</v>
      </c>
      <c r="D29" s="10" t="s">
        <v>28</v>
      </c>
      <c r="E29" s="12">
        <v>1280</v>
      </c>
      <c r="F29" s="3">
        <f>IFERROR(VLOOKUP(D29,医療機関リスト!A:C,3,0),"")</f>
        <v>0</v>
      </c>
      <c r="H29" s="10" t="s">
        <v>79</v>
      </c>
    </row>
    <row r="30" spans="1:8" x14ac:dyDescent="0.15">
      <c r="A30" s="9">
        <v>43056</v>
      </c>
      <c r="B30" s="10" t="s">
        <v>51</v>
      </c>
      <c r="C30" t="str">
        <f>IFERROR(VLOOKUP(B30,家族リスト!A:B,2,0),"")</f>
        <v>次男</v>
      </c>
      <c r="D30" s="10" t="s">
        <v>29</v>
      </c>
      <c r="E30" s="12">
        <v>1890</v>
      </c>
      <c r="F30" s="3">
        <f>IFERROR(VLOOKUP(D30,医療機関リスト!A:C,3,0),"")</f>
        <v>0</v>
      </c>
      <c r="H30" s="10" t="s">
        <v>84</v>
      </c>
    </row>
    <row r="31" spans="1:8" x14ac:dyDescent="0.15">
      <c r="A31" s="9">
        <v>43056</v>
      </c>
      <c r="B31" s="10" t="s">
        <v>51</v>
      </c>
      <c r="C31" t="str">
        <f>IFERROR(VLOOKUP(B31,家族リスト!A:B,2,0),"")</f>
        <v>次男</v>
      </c>
      <c r="D31" s="10" t="s">
        <v>14</v>
      </c>
      <c r="E31" s="12">
        <v>2580</v>
      </c>
      <c r="F31" s="3">
        <f>IFERROR(VLOOKUP(D31,医療機関リスト!A:C,3,0),"")</f>
        <v>0</v>
      </c>
      <c r="H31" s="10" t="s">
        <v>83</v>
      </c>
    </row>
    <row r="32" spans="1:8" x14ac:dyDescent="0.15">
      <c r="A32" s="9">
        <v>43064</v>
      </c>
      <c r="B32" s="10" t="s">
        <v>51</v>
      </c>
      <c r="C32" t="str">
        <f>IFERROR(VLOOKUP(B32,家族リスト!A:B,2,0),"")</f>
        <v>次男</v>
      </c>
      <c r="D32" s="10" t="s">
        <v>14</v>
      </c>
      <c r="E32" s="12">
        <v>580</v>
      </c>
      <c r="F32" s="3">
        <f>IFERROR(VLOOKUP(D32,医療機関リスト!A:C,3,0),"")</f>
        <v>0</v>
      </c>
      <c r="H32" s="10" t="s">
        <v>85</v>
      </c>
    </row>
    <row r="33" spans="1:8" x14ac:dyDescent="0.15">
      <c r="A33" s="9">
        <v>43084</v>
      </c>
      <c r="B33" s="10" t="s">
        <v>55</v>
      </c>
      <c r="C33" t="str">
        <f>IFERROR(VLOOKUP(B33,家族リスト!A:B,2,0),"")</f>
        <v>母</v>
      </c>
      <c r="D33" s="10" t="s">
        <v>27</v>
      </c>
      <c r="E33" s="12">
        <v>1280</v>
      </c>
      <c r="F33" s="3">
        <f>IFERROR(VLOOKUP(D33,医療機関リスト!A:C,3,0),"")</f>
        <v>0</v>
      </c>
      <c r="H33" s="10" t="s">
        <v>87</v>
      </c>
    </row>
    <row r="34" spans="1:8" x14ac:dyDescent="0.15">
      <c r="A34" s="9">
        <v>43084</v>
      </c>
      <c r="B34" s="10" t="s">
        <v>55</v>
      </c>
      <c r="C34" t="str">
        <f>IFERROR(VLOOKUP(B34,家族リスト!A:B,2,0),"")</f>
        <v>母</v>
      </c>
      <c r="D34" s="10" t="s">
        <v>23</v>
      </c>
      <c r="E34" s="12">
        <v>3890</v>
      </c>
      <c r="F34" s="3">
        <f>IFERROR(VLOOKUP(D34,医療機関リスト!A:C,3,0),"")</f>
        <v>400</v>
      </c>
      <c r="H34" s="10" t="s">
        <v>86</v>
      </c>
    </row>
    <row r="35" spans="1:8" x14ac:dyDescent="0.15">
      <c r="A35" s="9">
        <v>43088</v>
      </c>
      <c r="B35" s="10" t="s">
        <v>47</v>
      </c>
      <c r="C35" t="str">
        <f>IFERROR(VLOOKUP(B35,家族リスト!A:B,2,0),"")</f>
        <v>妻</v>
      </c>
      <c r="D35" s="10" t="s">
        <v>20</v>
      </c>
      <c r="E35" s="12">
        <v>2380</v>
      </c>
      <c r="F35" s="3">
        <f>IFERROR(VLOOKUP(D35,医療機関リスト!A:C,3,0),"")</f>
        <v>0</v>
      </c>
      <c r="H35" s="10" t="s">
        <v>88</v>
      </c>
    </row>
    <row r="36" spans="1:8" x14ac:dyDescent="0.15">
      <c r="C36" t="str">
        <f>IFERROR(VLOOKUP(B36,家族リスト!A:B,2,0),"")</f>
        <v/>
      </c>
      <c r="F36" s="3" t="str">
        <f>IFERROR(VLOOKUP(D36,医療機関リスト!A:C,3,0),"")</f>
        <v/>
      </c>
    </row>
    <row r="37" spans="1:8" x14ac:dyDescent="0.15">
      <c r="C37" t="str">
        <f>IFERROR(VLOOKUP(B37,家族リスト!A:B,2,0),"")</f>
        <v/>
      </c>
      <c r="F37" s="3" t="str">
        <f>IFERROR(VLOOKUP(D37,医療機関リスト!A:C,3,0),"")</f>
        <v/>
      </c>
    </row>
    <row r="38" spans="1:8" x14ac:dyDescent="0.15">
      <c r="C38" t="str">
        <f>IFERROR(VLOOKUP(B38,家族リスト!A:B,2,0),"")</f>
        <v/>
      </c>
      <c r="F38" s="3" t="str">
        <f>IFERROR(VLOOKUP(D38,医療機関リスト!A:C,3,0),"")</f>
        <v/>
      </c>
    </row>
    <row r="39" spans="1:8" x14ac:dyDescent="0.15">
      <c r="C39" t="str">
        <f>IFERROR(VLOOKUP(B39,家族リスト!A:B,2,0),"")</f>
        <v/>
      </c>
      <c r="F39" s="3" t="str">
        <f>IFERROR(VLOOKUP(D39,医療機関リスト!A:C,3,0),"")</f>
        <v/>
      </c>
    </row>
    <row r="40" spans="1:8" x14ac:dyDescent="0.15">
      <c r="C40" t="str">
        <f>IFERROR(VLOOKUP(B40,家族リスト!A:B,2,0),"")</f>
        <v/>
      </c>
      <c r="F40" s="3" t="str">
        <f>IFERROR(VLOOKUP(D40,医療機関リスト!A:C,3,0),"")</f>
        <v/>
      </c>
    </row>
    <row r="41" spans="1:8" x14ac:dyDescent="0.15">
      <c r="C41" t="str">
        <f>IFERROR(VLOOKUP(B41,家族リスト!A:B,2,0),"")</f>
        <v/>
      </c>
      <c r="F41" s="3" t="str">
        <f>IFERROR(VLOOKUP(D41,医療機関リスト!A:C,3,0),"")</f>
        <v/>
      </c>
    </row>
    <row r="42" spans="1:8" x14ac:dyDescent="0.15">
      <c r="C42" t="str">
        <f>IFERROR(VLOOKUP(B42,家族リスト!A:B,2,0),"")</f>
        <v/>
      </c>
      <c r="F42" s="3" t="str">
        <f>IFERROR(VLOOKUP(D42,医療機関リスト!A:C,3,0),"")</f>
        <v/>
      </c>
    </row>
    <row r="43" spans="1:8" x14ac:dyDescent="0.15">
      <c r="C43" t="str">
        <f>IFERROR(VLOOKUP(B43,家族リスト!A:B,2,0),"")</f>
        <v/>
      </c>
      <c r="F43" s="3" t="str">
        <f>IFERROR(VLOOKUP(D43,医療機関リスト!A:C,3,0),"")</f>
        <v/>
      </c>
    </row>
    <row r="44" spans="1:8" x14ac:dyDescent="0.15">
      <c r="C44" t="str">
        <f>IFERROR(VLOOKUP(B44,家族リスト!A:B,2,0),"")</f>
        <v/>
      </c>
      <c r="F44" s="3" t="str">
        <f>IFERROR(VLOOKUP(D44,医療機関リスト!A:C,3,0),"")</f>
        <v/>
      </c>
    </row>
    <row r="45" spans="1:8" x14ac:dyDescent="0.15">
      <c r="C45" t="str">
        <f>IFERROR(VLOOKUP(B45,家族リスト!A:B,2,0),"")</f>
        <v/>
      </c>
      <c r="F45" s="3" t="str">
        <f>IFERROR(VLOOKUP(D45,医療機関リスト!A:C,3,0),"")</f>
        <v/>
      </c>
    </row>
    <row r="46" spans="1:8" x14ac:dyDescent="0.15">
      <c r="C46" t="str">
        <f>IFERROR(VLOOKUP(B46,家族リスト!A:B,2,0),"")</f>
        <v/>
      </c>
      <c r="F46" s="3" t="str">
        <f>IFERROR(VLOOKUP(D46,医療機関リスト!A:C,3,0),"")</f>
        <v/>
      </c>
    </row>
    <row r="47" spans="1:8" x14ac:dyDescent="0.15">
      <c r="C47" t="str">
        <f>IFERROR(VLOOKUP(B47,家族リスト!A:B,2,0),"")</f>
        <v/>
      </c>
      <c r="F47" s="3" t="str">
        <f>IFERROR(VLOOKUP(D47,医療機関リスト!A:C,3,0),"")</f>
        <v/>
      </c>
    </row>
    <row r="48" spans="1:8" x14ac:dyDescent="0.15">
      <c r="C48" t="str">
        <f>IFERROR(VLOOKUP(B48,家族リスト!A:B,2,0),"")</f>
        <v/>
      </c>
      <c r="F48" s="3" t="str">
        <f>IFERROR(VLOOKUP(D48,医療機関リスト!A:C,3,0),"")</f>
        <v/>
      </c>
    </row>
    <row r="49" spans="3:6" x14ac:dyDescent="0.15">
      <c r="C49" t="str">
        <f>IFERROR(VLOOKUP(B49,家族リスト!A:B,2,0),"")</f>
        <v/>
      </c>
      <c r="F49" s="3" t="str">
        <f>IFERROR(VLOOKUP(D49,医療機関リスト!A:C,3,0),"")</f>
        <v/>
      </c>
    </row>
    <row r="50" spans="3:6" x14ac:dyDescent="0.15">
      <c r="C50" t="str">
        <f>IFERROR(VLOOKUP(B50,家族リスト!A:B,2,0),"")</f>
        <v/>
      </c>
      <c r="F50" s="3" t="str">
        <f>IFERROR(VLOOKUP(D50,医療機関リスト!A:C,3,0),"")</f>
        <v/>
      </c>
    </row>
    <row r="51" spans="3:6" x14ac:dyDescent="0.15">
      <c r="C51" t="str">
        <f>IFERROR(VLOOKUP(B51,家族リスト!A:B,2,0),"")</f>
        <v/>
      </c>
      <c r="F51" s="3" t="str">
        <f>IFERROR(VLOOKUP(D51,医療機関リスト!A:C,3,0),"")</f>
        <v/>
      </c>
    </row>
    <row r="52" spans="3:6" x14ac:dyDescent="0.15">
      <c r="C52" t="str">
        <f>IFERROR(VLOOKUP(B52,家族リスト!A:B,2,0),"")</f>
        <v/>
      </c>
      <c r="F52" s="3" t="str">
        <f>IFERROR(VLOOKUP(D52,医療機関リスト!A:C,3,0),"")</f>
        <v/>
      </c>
    </row>
    <row r="53" spans="3:6" x14ac:dyDescent="0.15">
      <c r="C53" t="str">
        <f>IFERROR(VLOOKUP(B53,家族リスト!A:B,2,0),"")</f>
        <v/>
      </c>
      <c r="F53" s="3" t="str">
        <f>IFERROR(VLOOKUP(D53,医療機関リスト!A:C,3,0),"")</f>
        <v/>
      </c>
    </row>
    <row r="54" spans="3:6" x14ac:dyDescent="0.15">
      <c r="C54" t="str">
        <f>IFERROR(VLOOKUP(B54,家族リスト!A:B,2,0),"")</f>
        <v/>
      </c>
      <c r="F54" s="3" t="str">
        <f>IFERROR(VLOOKUP(D54,医療機関リスト!A:C,3,0),"")</f>
        <v/>
      </c>
    </row>
    <row r="55" spans="3:6" x14ac:dyDescent="0.15">
      <c r="C55" t="str">
        <f>IFERROR(VLOOKUP(B55,家族リスト!A:B,2,0),"")</f>
        <v/>
      </c>
      <c r="F55" s="3" t="str">
        <f>IFERROR(VLOOKUP(D55,医療機関リスト!A:C,3,0),"")</f>
        <v/>
      </c>
    </row>
    <row r="56" spans="3:6" x14ac:dyDescent="0.15">
      <c r="C56" t="str">
        <f>IFERROR(VLOOKUP(B56,家族リスト!A:B,2,0),"")</f>
        <v/>
      </c>
      <c r="F56" s="3" t="str">
        <f>IFERROR(VLOOKUP(D56,医療機関リスト!A:C,3,0),"")</f>
        <v/>
      </c>
    </row>
    <row r="57" spans="3:6" x14ac:dyDescent="0.15">
      <c r="C57" t="str">
        <f>IFERROR(VLOOKUP(B57,家族リスト!A:B,2,0),"")</f>
        <v/>
      </c>
      <c r="F57" s="3" t="str">
        <f>IFERROR(VLOOKUP(D57,医療機関リスト!A:C,3,0),"")</f>
        <v/>
      </c>
    </row>
    <row r="58" spans="3:6" x14ac:dyDescent="0.15">
      <c r="C58" t="str">
        <f>IFERROR(VLOOKUP(B58,家族リスト!A:B,2,0),"")</f>
        <v/>
      </c>
      <c r="F58" s="3" t="str">
        <f>IFERROR(VLOOKUP(D58,医療機関リスト!A:C,3,0),"")</f>
        <v/>
      </c>
    </row>
    <row r="59" spans="3:6" x14ac:dyDescent="0.15">
      <c r="C59" t="str">
        <f>IFERROR(VLOOKUP(B59,家族リスト!A:B,2,0),"")</f>
        <v/>
      </c>
      <c r="F59" s="3" t="str">
        <f>IFERROR(VLOOKUP(D59,医療機関リスト!A:C,3,0),"")</f>
        <v/>
      </c>
    </row>
    <row r="60" spans="3:6" x14ac:dyDescent="0.15">
      <c r="C60" t="str">
        <f>IFERROR(VLOOKUP(B60,家族リスト!A:B,2,0),"")</f>
        <v/>
      </c>
      <c r="F60" s="3" t="str">
        <f>IFERROR(VLOOKUP(D60,医療機関リスト!A:C,3,0),"")</f>
        <v/>
      </c>
    </row>
    <row r="61" spans="3:6" x14ac:dyDescent="0.15">
      <c r="C61" t="str">
        <f>IFERROR(VLOOKUP(B61,家族リスト!A:B,2,0),"")</f>
        <v/>
      </c>
      <c r="F61" s="3" t="str">
        <f>IFERROR(VLOOKUP(D61,医療機関リスト!A:C,3,0),"")</f>
        <v/>
      </c>
    </row>
    <row r="62" spans="3:6" x14ac:dyDescent="0.15">
      <c r="C62" t="str">
        <f>IFERROR(VLOOKUP(B62,家族リスト!A:B,2,0),"")</f>
        <v/>
      </c>
      <c r="F62" s="3" t="str">
        <f>IFERROR(VLOOKUP(D62,医療機関リスト!A:C,3,0),"")</f>
        <v/>
      </c>
    </row>
    <row r="63" spans="3:6" x14ac:dyDescent="0.15">
      <c r="C63" t="str">
        <f>IFERROR(VLOOKUP(B63,家族リスト!A:B,2,0),"")</f>
        <v/>
      </c>
      <c r="F63" s="3" t="str">
        <f>IFERROR(VLOOKUP(D63,医療機関リスト!A:C,3,0),"")</f>
        <v/>
      </c>
    </row>
    <row r="64" spans="3:6" x14ac:dyDescent="0.15">
      <c r="C64" t="str">
        <f>IFERROR(VLOOKUP(B64,家族リスト!A:B,2,0),"")</f>
        <v/>
      </c>
      <c r="F64" s="3" t="str">
        <f>IFERROR(VLOOKUP(D64,医療機関リスト!A:C,3,0),"")</f>
        <v/>
      </c>
    </row>
    <row r="65" spans="3:6" x14ac:dyDescent="0.15">
      <c r="C65" t="str">
        <f>IFERROR(VLOOKUP(B65,家族リスト!A:B,2,0),"")</f>
        <v/>
      </c>
      <c r="F65" s="3" t="str">
        <f>IFERROR(VLOOKUP(D65,医療機関リスト!A:C,3,0),"")</f>
        <v/>
      </c>
    </row>
    <row r="66" spans="3:6" x14ac:dyDescent="0.15">
      <c r="C66" t="str">
        <f>IFERROR(VLOOKUP(B66,家族リスト!A:B,2,0),"")</f>
        <v/>
      </c>
      <c r="F66" s="3" t="str">
        <f>IFERROR(VLOOKUP(D66,医療機関リスト!A:C,3,0),"")</f>
        <v/>
      </c>
    </row>
    <row r="67" spans="3:6" x14ac:dyDescent="0.15">
      <c r="C67" t="str">
        <f>IFERROR(VLOOKUP(B67,家族リスト!A:B,2,0),"")</f>
        <v/>
      </c>
      <c r="F67" s="3" t="str">
        <f>IFERROR(VLOOKUP(D67,医療機関リスト!A:C,3,0),"")</f>
        <v/>
      </c>
    </row>
    <row r="68" spans="3:6" x14ac:dyDescent="0.15">
      <c r="C68" t="str">
        <f>IFERROR(VLOOKUP(B68,家族リスト!A:B,2,0),"")</f>
        <v/>
      </c>
      <c r="F68" s="3" t="str">
        <f>IFERROR(VLOOKUP(D68,医療機関リスト!A:C,3,0),"")</f>
        <v/>
      </c>
    </row>
    <row r="69" spans="3:6" x14ac:dyDescent="0.15">
      <c r="C69" t="str">
        <f>IFERROR(VLOOKUP(B69,家族リスト!A:B,2,0),"")</f>
        <v/>
      </c>
      <c r="F69" s="3" t="str">
        <f>IFERROR(VLOOKUP(D69,医療機関リスト!A:C,3,0),"")</f>
        <v/>
      </c>
    </row>
    <row r="70" spans="3:6" x14ac:dyDescent="0.15">
      <c r="C70" t="str">
        <f>IFERROR(VLOOKUP(B70,家族リスト!A:B,2,0),"")</f>
        <v/>
      </c>
      <c r="F70" s="3" t="str">
        <f>IFERROR(VLOOKUP(D70,医療機関リスト!A:C,3,0),"")</f>
        <v/>
      </c>
    </row>
    <row r="71" spans="3:6" x14ac:dyDescent="0.15">
      <c r="C71" t="str">
        <f>IFERROR(VLOOKUP(B71,家族リスト!A:B,2,0),"")</f>
        <v/>
      </c>
      <c r="F71" s="3" t="str">
        <f>IFERROR(VLOOKUP(D71,医療機関リスト!A:C,3,0),"")</f>
        <v/>
      </c>
    </row>
    <row r="72" spans="3:6" x14ac:dyDescent="0.15">
      <c r="C72" t="str">
        <f>IFERROR(VLOOKUP(B72,家族リスト!A:B,2,0),"")</f>
        <v/>
      </c>
      <c r="F72" s="3" t="str">
        <f>IFERROR(VLOOKUP(D72,医療機関リスト!A:C,3,0),"")</f>
        <v/>
      </c>
    </row>
    <row r="73" spans="3:6" x14ac:dyDescent="0.15">
      <c r="C73" t="str">
        <f>IFERROR(VLOOKUP(B73,家族リスト!A:B,2,0),"")</f>
        <v/>
      </c>
      <c r="F73" s="3" t="str">
        <f>IFERROR(VLOOKUP(D73,医療機関リスト!A:C,3,0),"")</f>
        <v/>
      </c>
    </row>
    <row r="74" spans="3:6" x14ac:dyDescent="0.15">
      <c r="C74" t="str">
        <f>IFERROR(VLOOKUP(B74,家族リスト!A:B,2,0),"")</f>
        <v/>
      </c>
      <c r="F74" s="3" t="str">
        <f>IFERROR(VLOOKUP(D74,医療機関リスト!A:C,3,0),"")</f>
        <v/>
      </c>
    </row>
    <row r="75" spans="3:6" x14ac:dyDescent="0.15">
      <c r="C75" t="str">
        <f>IFERROR(VLOOKUP(B75,家族リスト!A:B,2,0),"")</f>
        <v/>
      </c>
      <c r="F75" s="3" t="str">
        <f>IFERROR(VLOOKUP(D75,医療機関リスト!A:C,3,0),"")</f>
        <v/>
      </c>
    </row>
    <row r="76" spans="3:6" x14ac:dyDescent="0.15">
      <c r="C76" t="str">
        <f>IFERROR(VLOOKUP(B76,家族リスト!A:B,2,0),"")</f>
        <v/>
      </c>
      <c r="F76" s="3" t="str">
        <f>IFERROR(VLOOKUP(D76,医療機関リスト!A:C,3,0),"")</f>
        <v/>
      </c>
    </row>
    <row r="77" spans="3:6" x14ac:dyDescent="0.15">
      <c r="C77" t="str">
        <f>IFERROR(VLOOKUP(B77,家族リスト!A:B,2,0),"")</f>
        <v/>
      </c>
      <c r="F77" s="3" t="str">
        <f>IFERROR(VLOOKUP(D77,医療機関リスト!A:C,3,0),"")</f>
        <v/>
      </c>
    </row>
    <row r="78" spans="3:6" x14ac:dyDescent="0.15">
      <c r="C78" t="str">
        <f>IFERROR(VLOOKUP(B78,家族リスト!A:B,2,0),"")</f>
        <v/>
      </c>
      <c r="F78" s="3" t="str">
        <f>IFERROR(VLOOKUP(D78,医療機関リスト!A:C,3,0),"")</f>
        <v/>
      </c>
    </row>
    <row r="79" spans="3:6" x14ac:dyDescent="0.15">
      <c r="C79" t="str">
        <f>IFERROR(VLOOKUP(B79,家族リスト!A:B,2,0),"")</f>
        <v/>
      </c>
      <c r="F79" s="3" t="str">
        <f>IFERROR(VLOOKUP(D79,医療機関リスト!A:C,3,0),"")</f>
        <v/>
      </c>
    </row>
    <row r="80" spans="3:6" x14ac:dyDescent="0.15">
      <c r="C80" t="str">
        <f>IFERROR(VLOOKUP(B80,家族リスト!A:B,2,0),"")</f>
        <v/>
      </c>
      <c r="F80" s="3" t="str">
        <f>IFERROR(VLOOKUP(D80,医療機関リスト!A:C,3,0),"")</f>
        <v/>
      </c>
    </row>
    <row r="81" spans="3:6" x14ac:dyDescent="0.15">
      <c r="C81" t="str">
        <f>IFERROR(VLOOKUP(B81,家族リスト!A:B,2,0),"")</f>
        <v/>
      </c>
      <c r="F81" s="3" t="str">
        <f>IFERROR(VLOOKUP(D81,医療機関リスト!A:C,3,0),"")</f>
        <v/>
      </c>
    </row>
    <row r="82" spans="3:6" x14ac:dyDescent="0.15">
      <c r="C82" t="str">
        <f>IFERROR(VLOOKUP(B82,家族リスト!A:B,2,0),"")</f>
        <v/>
      </c>
      <c r="F82" s="3" t="str">
        <f>IFERROR(VLOOKUP(D82,医療機関リスト!A:C,3,0),"")</f>
        <v/>
      </c>
    </row>
    <row r="83" spans="3:6" x14ac:dyDescent="0.15">
      <c r="C83" t="str">
        <f>IFERROR(VLOOKUP(B83,家族リスト!A:B,2,0),"")</f>
        <v/>
      </c>
      <c r="F83" s="3" t="str">
        <f>IFERROR(VLOOKUP(D83,医療機関リスト!A:C,3,0),"")</f>
        <v/>
      </c>
    </row>
    <row r="84" spans="3:6" x14ac:dyDescent="0.15">
      <c r="C84" t="str">
        <f>IFERROR(VLOOKUP(B84,家族リスト!A:B,2,0),"")</f>
        <v/>
      </c>
      <c r="F84" s="3" t="str">
        <f>IFERROR(VLOOKUP(D84,医療機関リスト!A:C,3,0),"")</f>
        <v/>
      </c>
    </row>
    <row r="85" spans="3:6" x14ac:dyDescent="0.15">
      <c r="C85" t="str">
        <f>IFERROR(VLOOKUP(B85,家族リスト!A:B,2,0),"")</f>
        <v/>
      </c>
      <c r="F85" s="3" t="str">
        <f>IFERROR(VLOOKUP(D85,医療機関リスト!A:C,3,0),"")</f>
        <v/>
      </c>
    </row>
    <row r="86" spans="3:6" x14ac:dyDescent="0.15">
      <c r="C86" t="str">
        <f>IFERROR(VLOOKUP(B86,家族リスト!A:B,2,0),"")</f>
        <v/>
      </c>
      <c r="F86" s="3" t="str">
        <f>IFERROR(VLOOKUP(D86,医療機関リスト!A:C,3,0),"")</f>
        <v/>
      </c>
    </row>
    <row r="87" spans="3:6" x14ac:dyDescent="0.15">
      <c r="C87" t="str">
        <f>IFERROR(VLOOKUP(B87,家族リスト!A:B,2,0),"")</f>
        <v/>
      </c>
      <c r="F87" s="3" t="str">
        <f>IFERROR(VLOOKUP(D87,医療機関リスト!A:C,3,0),"")</f>
        <v/>
      </c>
    </row>
    <row r="88" spans="3:6" x14ac:dyDescent="0.15">
      <c r="C88" t="str">
        <f>IFERROR(VLOOKUP(B88,家族リスト!A:B,2,0),"")</f>
        <v/>
      </c>
      <c r="F88" s="3" t="str">
        <f>IFERROR(VLOOKUP(D88,医療機関リスト!A:C,3,0),"")</f>
        <v/>
      </c>
    </row>
    <row r="89" spans="3:6" x14ac:dyDescent="0.15">
      <c r="C89" t="str">
        <f>IFERROR(VLOOKUP(B89,家族リスト!A:B,2,0),"")</f>
        <v/>
      </c>
      <c r="F89" s="3" t="str">
        <f>IFERROR(VLOOKUP(D89,医療機関リスト!A:C,3,0),"")</f>
        <v/>
      </c>
    </row>
    <row r="90" spans="3:6" x14ac:dyDescent="0.15">
      <c r="C90" t="str">
        <f>IFERROR(VLOOKUP(B90,家族リスト!A:B,2,0),"")</f>
        <v/>
      </c>
      <c r="F90" s="3" t="str">
        <f>IFERROR(VLOOKUP(D90,医療機関リスト!A:C,3,0),"")</f>
        <v/>
      </c>
    </row>
    <row r="91" spans="3:6" x14ac:dyDescent="0.15">
      <c r="C91" t="str">
        <f>IFERROR(VLOOKUP(B91,家族リスト!A:B,2,0),"")</f>
        <v/>
      </c>
      <c r="F91" s="3" t="str">
        <f>IFERROR(VLOOKUP(D91,医療機関リスト!A:C,3,0),"")</f>
        <v/>
      </c>
    </row>
    <row r="92" spans="3:6" x14ac:dyDescent="0.15">
      <c r="C92" t="str">
        <f>IFERROR(VLOOKUP(B92,家族リスト!A:B,2,0),"")</f>
        <v/>
      </c>
      <c r="F92" s="3" t="str">
        <f>IFERROR(VLOOKUP(D92,医療機関リスト!A:C,3,0),"")</f>
        <v/>
      </c>
    </row>
    <row r="93" spans="3:6" x14ac:dyDescent="0.15">
      <c r="C93" t="str">
        <f>IFERROR(VLOOKUP(B93,家族リスト!A:B,2,0),"")</f>
        <v/>
      </c>
      <c r="F93" s="3" t="str">
        <f>IFERROR(VLOOKUP(D93,医療機関リスト!A:C,3,0),"")</f>
        <v/>
      </c>
    </row>
    <row r="94" spans="3:6" x14ac:dyDescent="0.15">
      <c r="C94" t="str">
        <f>IFERROR(VLOOKUP(B94,家族リスト!A:B,2,0),"")</f>
        <v/>
      </c>
      <c r="F94" s="3" t="str">
        <f>IFERROR(VLOOKUP(D94,医療機関リスト!A:C,3,0),"")</f>
        <v/>
      </c>
    </row>
    <row r="95" spans="3:6" x14ac:dyDescent="0.15">
      <c r="C95" t="str">
        <f>IFERROR(VLOOKUP(B95,家族リスト!A:B,2,0),"")</f>
        <v/>
      </c>
      <c r="F95" s="3" t="str">
        <f>IFERROR(VLOOKUP(D95,医療機関リスト!A:C,3,0),"")</f>
        <v/>
      </c>
    </row>
    <row r="96" spans="3:6" x14ac:dyDescent="0.15">
      <c r="C96" t="str">
        <f>IFERROR(VLOOKUP(B96,家族リスト!A:B,2,0),"")</f>
        <v/>
      </c>
      <c r="F96" s="3" t="str">
        <f>IFERROR(VLOOKUP(D96,医療機関リスト!A:C,3,0),"")</f>
        <v/>
      </c>
    </row>
    <row r="97" spans="1:6" x14ac:dyDescent="0.15">
      <c r="C97" t="str">
        <f>IFERROR(VLOOKUP(B97,家族リスト!A:B,2,0),"")</f>
        <v/>
      </c>
      <c r="F97" s="3" t="str">
        <f>IFERROR(VLOOKUP(D97,医療機関リスト!A:C,3,0),"")</f>
        <v/>
      </c>
    </row>
    <row r="98" spans="1:6" x14ac:dyDescent="0.15">
      <c r="C98" t="str">
        <f>IFERROR(VLOOKUP(B98,家族リスト!A:B,2,0),"")</f>
        <v/>
      </c>
      <c r="F98" s="3" t="str">
        <f>IFERROR(VLOOKUP(D98,医療機関リスト!A:C,3,0),"")</f>
        <v/>
      </c>
    </row>
    <row r="99" spans="1:6" x14ac:dyDescent="0.15">
      <c r="C99" t="str">
        <f>IFERROR(VLOOKUP(B99,家族リスト!A:B,2,0),"")</f>
        <v/>
      </c>
      <c r="F99" s="3" t="str">
        <f>IFERROR(VLOOKUP(D99,医療機関リスト!A:C,3,0),"")</f>
        <v/>
      </c>
    </row>
    <row r="100" spans="1:6" x14ac:dyDescent="0.15">
      <c r="C100" t="str">
        <f>IFERROR(VLOOKUP(B100,家族リスト!A:B,2,0),"")</f>
        <v/>
      </c>
      <c r="F100" s="3" t="str">
        <f>IFERROR(VLOOKUP(D100,医療機関リスト!A:C,3,0),"")</f>
        <v/>
      </c>
    </row>
    <row r="101" spans="1:6" x14ac:dyDescent="0.15">
      <c r="C101" t="str">
        <f>IFERROR(VLOOKUP(B101,家族リスト!A:B,2,0),"")</f>
        <v/>
      </c>
      <c r="F101" s="3" t="str">
        <f>IFERROR(VLOOKUP(D101,医療機関リスト!A:C,3,0),"")</f>
        <v/>
      </c>
    </row>
    <row r="103" spans="1:6" x14ac:dyDescent="0.15">
      <c r="A103" s="19"/>
    </row>
    <row r="104" spans="1:6" x14ac:dyDescent="0.15">
      <c r="A104" s="19"/>
    </row>
    <row r="105" spans="1:6" x14ac:dyDescent="0.15">
      <c r="A105" s="20" t="str">
        <f>家族リスト!A1</f>
        <v>氏名</v>
      </c>
      <c r="B105" s="18"/>
    </row>
    <row r="106" spans="1:6" x14ac:dyDescent="0.15">
      <c r="A106" s="20" t="str">
        <f>家族リスト!A2</f>
        <v>早稲田太郎</v>
      </c>
      <c r="B106"/>
    </row>
    <row r="107" spans="1:6" x14ac:dyDescent="0.15">
      <c r="A107" s="20" t="str">
        <f>家族リスト!A3</f>
        <v>早稲田花子</v>
      </c>
      <c r="B107"/>
    </row>
    <row r="108" spans="1:6" x14ac:dyDescent="0.15">
      <c r="A108" s="20" t="str">
        <f>家族リスト!A4</f>
        <v>早稲田一郎</v>
      </c>
      <c r="B108"/>
    </row>
    <row r="109" spans="1:6" x14ac:dyDescent="0.15">
      <c r="A109" s="20" t="str">
        <f>家族リスト!A5</f>
        <v>早稲田小太郎</v>
      </c>
      <c r="B109"/>
    </row>
    <row r="110" spans="1:6" x14ac:dyDescent="0.15">
      <c r="A110" s="20" t="str">
        <f>家族リスト!A6</f>
        <v>早稲田友子</v>
      </c>
      <c r="B110"/>
    </row>
    <row r="111" spans="1:6" x14ac:dyDescent="0.15">
      <c r="A111" s="20" t="str">
        <f>家族リスト!A7</f>
        <v>早稲田鶴子</v>
      </c>
      <c r="B111"/>
    </row>
    <row r="112" spans="1:6" x14ac:dyDescent="0.15">
      <c r="A112" s="20">
        <f>家族リスト!A8</f>
        <v>0</v>
      </c>
    </row>
    <row r="113" spans="1:3" x14ac:dyDescent="0.15">
      <c r="A113" s="20">
        <f>家族リスト!A9</f>
        <v>0</v>
      </c>
    </row>
    <row r="114" spans="1:3" x14ac:dyDescent="0.15">
      <c r="A114" s="20">
        <f>家族リスト!A10</f>
        <v>0</v>
      </c>
    </row>
    <row r="115" spans="1:3" x14ac:dyDescent="0.15">
      <c r="A115" s="20">
        <f>家族リスト!A11</f>
        <v>0</v>
      </c>
    </row>
    <row r="116" spans="1:3" x14ac:dyDescent="0.15">
      <c r="A116" s="21"/>
    </row>
    <row r="117" spans="1:3" x14ac:dyDescent="0.15">
      <c r="A117" s="19"/>
    </row>
    <row r="118" spans="1:3" x14ac:dyDescent="0.15">
      <c r="A118" s="19"/>
    </row>
    <row r="119" spans="1:3" x14ac:dyDescent="0.15">
      <c r="A119" s="19"/>
    </row>
    <row r="120" spans="1:3" x14ac:dyDescent="0.15">
      <c r="A120" s="20" t="str">
        <f>医療機関リスト!A1</f>
        <v>病院・薬局名</v>
      </c>
      <c r="B120" s="18"/>
      <c r="C120" s="18"/>
    </row>
    <row r="121" spans="1:3" x14ac:dyDescent="0.15">
      <c r="A121" s="6" t="str">
        <f>医療機関リスト!A2</f>
        <v>広島市民病院</v>
      </c>
      <c r="B121" s="6"/>
      <c r="C121" s="6"/>
    </row>
    <row r="122" spans="1:3" x14ac:dyDescent="0.15">
      <c r="A122" s="6" t="str">
        <f>医療機関リスト!A3</f>
        <v>広島大学病院</v>
      </c>
      <c r="B122" s="7"/>
      <c r="C122" s="6"/>
    </row>
    <row r="123" spans="1:3" x14ac:dyDescent="0.15">
      <c r="A123" s="6" t="str">
        <f>医療機関リスト!A4</f>
        <v>広島鉄道病院</v>
      </c>
      <c r="B123" s="7"/>
      <c r="C123" s="6"/>
    </row>
    <row r="124" spans="1:3" x14ac:dyDescent="0.15">
      <c r="A124" s="6" t="str">
        <f>医療機関リスト!A5</f>
        <v>土谷病院</v>
      </c>
      <c r="B124" s="7"/>
      <c r="C124" s="6"/>
    </row>
    <row r="125" spans="1:3" x14ac:dyDescent="0.15">
      <c r="A125" s="6" t="str">
        <f>医療機関リスト!A6</f>
        <v>津田呼吸器内科クリニック</v>
      </c>
      <c r="B125" s="7"/>
      <c r="C125" s="6"/>
    </row>
    <row r="126" spans="1:3" x14ac:dyDescent="0.15">
      <c r="A126" s="6" t="str">
        <f>医療機関リスト!A7</f>
        <v>山田内科医院</v>
      </c>
      <c r="B126" s="7"/>
      <c r="C126" s="6"/>
    </row>
    <row r="127" spans="1:3" x14ac:dyDescent="0.15">
      <c r="A127" s="6" t="str">
        <f>医療機関リスト!A8</f>
        <v>吉元脳神経外科医院</v>
      </c>
      <c r="B127" s="6"/>
      <c r="C127" s="6"/>
    </row>
    <row r="128" spans="1:3" x14ac:dyDescent="0.15">
      <c r="A128" s="6" t="str">
        <f>医療機関リスト!A9</f>
        <v>牛田クリニック</v>
      </c>
      <c r="B128" s="6"/>
      <c r="C128" s="6"/>
    </row>
    <row r="129" spans="1:3" x14ac:dyDescent="0.15">
      <c r="A129" s="6" t="str">
        <f>医療機関リスト!A10</f>
        <v>こまつクリニック</v>
      </c>
      <c r="B129" s="6"/>
      <c r="C129" s="6"/>
    </row>
    <row r="130" spans="1:3" x14ac:dyDescent="0.15">
      <c r="A130" s="6" t="str">
        <f>医療機関リスト!A11</f>
        <v>井原医院</v>
      </c>
      <c r="B130" s="6"/>
      <c r="C130" s="6"/>
    </row>
    <row r="131" spans="1:3" x14ac:dyDescent="0.15">
      <c r="A131" s="6" t="str">
        <f>医療機関リスト!A12</f>
        <v>近藤皮ふ科クリニック</v>
      </c>
      <c r="B131" s="6"/>
      <c r="C131" s="6"/>
    </row>
    <row r="132" spans="1:3" x14ac:dyDescent="0.15">
      <c r="A132" s="6" t="str">
        <f>医療機関リスト!A13</f>
        <v>山本眼科医院</v>
      </c>
      <c r="B132" s="6"/>
      <c r="C132" s="6"/>
    </row>
    <row r="133" spans="1:3" x14ac:dyDescent="0.15">
      <c r="A133" s="6" t="str">
        <f>医療機関リスト!A14</f>
        <v>中村歯科医院</v>
      </c>
      <c r="B133" s="6"/>
      <c r="C133" s="6"/>
    </row>
    <row r="134" spans="1:3" x14ac:dyDescent="0.15">
      <c r="A134" s="6" t="str">
        <f>医療機関リスト!A15</f>
        <v>森本整形外科</v>
      </c>
      <c r="B134" s="6"/>
      <c r="C134" s="6"/>
    </row>
    <row r="135" spans="1:3" x14ac:dyDescent="0.15">
      <c r="A135" s="6" t="str">
        <f>医療機関リスト!A16</f>
        <v>アラスカ薬局</v>
      </c>
      <c r="B135" s="6"/>
      <c r="C135" s="6"/>
    </row>
    <row r="136" spans="1:3" x14ac:dyDescent="0.15">
      <c r="A136" s="6" t="str">
        <f>医療機関リスト!A17</f>
        <v>光町薬局</v>
      </c>
      <c r="B136" s="6"/>
      <c r="C136" s="6"/>
    </row>
    <row r="137" spans="1:3" x14ac:dyDescent="0.15">
      <c r="A137" s="6" t="str">
        <f>医療機関リスト!A18</f>
        <v>牛田薬局</v>
      </c>
      <c r="B137" s="6"/>
      <c r="C137" s="6"/>
    </row>
    <row r="138" spans="1:3" x14ac:dyDescent="0.15">
      <c r="A138" s="6" t="str">
        <f>医療機関リスト!A19</f>
        <v>シリウス薬局牛田店 </v>
      </c>
      <c r="B138" s="6"/>
      <c r="C138" s="6"/>
    </row>
    <row r="139" spans="1:3" x14ac:dyDescent="0.15">
      <c r="A139" s="10">
        <f>医療機関リスト!A20</f>
        <v>0</v>
      </c>
    </row>
    <row r="140" spans="1:3" x14ac:dyDescent="0.15">
      <c r="A140" s="10">
        <f>医療機関リスト!A21</f>
        <v>0</v>
      </c>
    </row>
    <row r="141" spans="1:3" x14ac:dyDescent="0.15">
      <c r="A141" s="10">
        <f>医療機関リスト!A22</f>
        <v>0</v>
      </c>
    </row>
    <row r="142" spans="1:3" x14ac:dyDescent="0.15">
      <c r="A142" s="10">
        <f>医療機関リスト!A23</f>
        <v>0</v>
      </c>
    </row>
    <row r="143" spans="1:3" x14ac:dyDescent="0.15">
      <c r="A143" s="10">
        <f>医療機関リスト!A24</f>
        <v>0</v>
      </c>
    </row>
    <row r="144" spans="1:3" x14ac:dyDescent="0.15">
      <c r="A144" s="10">
        <f>医療機関リスト!A25</f>
        <v>0</v>
      </c>
    </row>
    <row r="145" spans="1:1" x14ac:dyDescent="0.15">
      <c r="A145" s="10">
        <f>医療機関リスト!A26</f>
        <v>0</v>
      </c>
    </row>
    <row r="146" spans="1:1" x14ac:dyDescent="0.15">
      <c r="A146" s="10">
        <f>医療機関リスト!A27</f>
        <v>0</v>
      </c>
    </row>
    <row r="147" spans="1:1" x14ac:dyDescent="0.15">
      <c r="A147" s="10">
        <f>医療機関リスト!A28</f>
        <v>0</v>
      </c>
    </row>
    <row r="148" spans="1:1" x14ac:dyDescent="0.15">
      <c r="A148" s="10">
        <f>医療機関リスト!A29</f>
        <v>0</v>
      </c>
    </row>
    <row r="149" spans="1:1" x14ac:dyDescent="0.15">
      <c r="A149" s="10">
        <f>医療機関リスト!A30</f>
        <v>0</v>
      </c>
    </row>
    <row r="150" spans="1:1" x14ac:dyDescent="0.15">
      <c r="A150" s="10">
        <f>医療機関リスト!A31</f>
        <v>0</v>
      </c>
    </row>
    <row r="151" spans="1:1" x14ac:dyDescent="0.15">
      <c r="A151" s="10">
        <f>医療機関リスト!A32</f>
        <v>0</v>
      </c>
    </row>
    <row r="152" spans="1:1" x14ac:dyDescent="0.15">
      <c r="A152" s="10">
        <f>医療機関リスト!A33</f>
        <v>0</v>
      </c>
    </row>
    <row r="153" spans="1:1" x14ac:dyDescent="0.15">
      <c r="A153" s="10">
        <f>医療機関リスト!A34</f>
        <v>0</v>
      </c>
    </row>
    <row r="154" spans="1:1" x14ac:dyDescent="0.15">
      <c r="A154" s="10">
        <f>医療機関リスト!A35</f>
        <v>0</v>
      </c>
    </row>
    <row r="155" spans="1:1" x14ac:dyDescent="0.15">
      <c r="A155" s="10">
        <f>医療機関リスト!A36</f>
        <v>0</v>
      </c>
    </row>
    <row r="156" spans="1:1" x14ac:dyDescent="0.15">
      <c r="A156" s="10">
        <f>医療機関リスト!A37</f>
        <v>0</v>
      </c>
    </row>
    <row r="157" spans="1:1" x14ac:dyDescent="0.15">
      <c r="A157" s="10">
        <f>医療機関リスト!A38</f>
        <v>0</v>
      </c>
    </row>
    <row r="158" spans="1:1" x14ac:dyDescent="0.15">
      <c r="A158" s="10">
        <f>医療機関リスト!A39</f>
        <v>0</v>
      </c>
    </row>
    <row r="159" spans="1:1" x14ac:dyDescent="0.15">
      <c r="A159" s="10">
        <f>医療機関リスト!A40</f>
        <v>0</v>
      </c>
    </row>
    <row r="160" spans="1:1" x14ac:dyDescent="0.15">
      <c r="A160" s="10">
        <f>医療機関リスト!A41</f>
        <v>0</v>
      </c>
    </row>
  </sheetData>
  <sheetProtection sheet="1" objects="1" scenarios="1" formatCells="0" formatColumns="0" formatRows="0" insertColumns="0" insertRows="0" deleteColumns="0" deleteRows="0"/>
  <sortState ref="A2:H101">
    <sortCondition ref="A2"/>
  </sortState>
  <phoneticPr fontId="2"/>
  <dataValidations count="2">
    <dataValidation type="list" allowBlank="1" showInputMessage="1" showErrorMessage="1" sqref="B2:B101">
      <formula1>$A$106:$A$115</formula1>
    </dataValidation>
    <dataValidation type="list" allowBlank="1" showInputMessage="1" showErrorMessage="1" sqref="D2:D101">
      <formula1>$A$121:$A$160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家族リスト!$A:$A</xm:f>
          </x14:formula1>
          <xm:sqref>B1 B102:B1048576</xm:sqref>
        </x14:dataValidation>
        <x14:dataValidation type="list" allowBlank="1" showInputMessage="1" showErrorMessage="1">
          <x14:formula1>
            <xm:f>医療機関リスト!$A:$A</xm:f>
          </x14:formula1>
          <xm:sqref>D1 D102:D1048576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A2" sqref="A2"/>
    </sheetView>
  </sheetViews>
  <sheetFormatPr defaultRowHeight="13.5" x14ac:dyDescent="0.15"/>
  <cols>
    <col min="1" max="1" width="13" bestFit="1" customWidth="1"/>
    <col min="2" max="2" width="5.25" customWidth="1"/>
    <col min="3" max="3" width="22.125" customWidth="1"/>
    <col min="4" max="4" width="28.875" customWidth="1"/>
    <col min="5" max="5" width="10.75" customWidth="1"/>
    <col min="6" max="6" width="7.625" customWidth="1"/>
    <col min="7" max="7" width="17.375" customWidth="1"/>
    <col min="8" max="8" width="10" customWidth="1"/>
    <col min="9" max="9" width="27" customWidth="1"/>
  </cols>
  <sheetData>
    <row r="1" spans="1:9" ht="27" x14ac:dyDescent="0.15">
      <c r="A1" s="13" t="s">
        <v>0</v>
      </c>
      <c r="B1" s="13" t="s">
        <v>1</v>
      </c>
      <c r="C1" s="13" t="s">
        <v>2</v>
      </c>
      <c r="D1" s="13" t="s">
        <v>3</v>
      </c>
      <c r="E1" s="14" t="s">
        <v>5</v>
      </c>
      <c r="F1" s="14" t="s">
        <v>7</v>
      </c>
      <c r="G1" s="17" t="s">
        <v>92</v>
      </c>
      <c r="H1" s="14" t="s">
        <v>8</v>
      </c>
      <c r="I1" s="14" t="s">
        <v>91</v>
      </c>
    </row>
    <row r="2" spans="1:9" x14ac:dyDescent="0.15">
      <c r="A2" s="10"/>
      <c r="C2" s="10"/>
      <c r="D2" t="str">
        <f>IFERROR(VLOOKUP(C2,医療機関リスト!A:C,2,0),"")</f>
        <v/>
      </c>
      <c r="E2" s="3">
        <f>SUMIFS(医療費明細!E:E,医療費明細!$B:$B,合計内訳!$A2,医療費明細!$D:$D,合計内訳!$C2)</f>
        <v>0</v>
      </c>
      <c r="F2" s="3">
        <f>SUMIFS(医療費明細!F:F,医療費明細!$B:$B,合計内訳!$A2,医療費明細!$D:$D,合計内訳!$C2)</f>
        <v>0</v>
      </c>
      <c r="G2" s="3">
        <f>SUMIFS(医療費明細!G:G,医療費明細!$B:$B,合計内訳!$A2,医療費明細!$D:$D,合計内訳!$C2)</f>
        <v>0</v>
      </c>
      <c r="H2" s="15">
        <f t="shared" ref="H2" si="0">E2+F2-G2</f>
        <v>0</v>
      </c>
      <c r="I2" s="10"/>
    </row>
    <row r="3" spans="1:9" x14ac:dyDescent="0.15">
      <c r="A3" t="s">
        <v>89</v>
      </c>
      <c r="E3" s="16">
        <f>SUBTOTAL(109,テーブル2[支払金額])</f>
        <v>0</v>
      </c>
      <c r="F3" s="16">
        <f>SUBTOTAL(109,テーブル2[交通費])</f>
        <v>0</v>
      </c>
      <c r="G3" s="16">
        <f>SUBTOTAL(109,テーブル2[保険金などで補填
される金額])</f>
        <v>0</v>
      </c>
      <c r="H3" s="15">
        <f>SUBTOTAL(109,テーブル2[合計])</f>
        <v>0</v>
      </c>
    </row>
  </sheetData>
  <sortState ref="A2:I21">
    <sortCondition ref="A2:A21" customList="早稲田太郎,早稲田花子,早稲田一郎,早稲田小太郎,早稲田友子,早稲田鶴子"/>
    <sortCondition descending="1" ref="C2:C21"/>
  </sortState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13" bestFit="1" customWidth="1"/>
    <col min="2" max="2" width="5.75" bestFit="1" customWidth="1"/>
    <col min="3" max="3" width="23.25" bestFit="1" customWidth="1"/>
  </cols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家族リスト</vt:lpstr>
      <vt:lpstr>医療機関リスト</vt:lpstr>
      <vt:lpstr>医療費明細</vt:lpstr>
      <vt:lpstr>合計内訳</vt:lpstr>
      <vt:lpstr>抽出用</vt:lpstr>
      <vt:lpstr>医療費明細!Criteria</vt:lpstr>
      <vt:lpstr>合計内訳!Criteria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Ueda</dc:creator>
  <cp:lastModifiedBy>Masami Ueda</cp:lastModifiedBy>
  <cp:lastPrinted>2017-01-17T04:01:56Z</cp:lastPrinted>
  <dcterms:created xsi:type="dcterms:W3CDTF">2017-01-06T23:51:40Z</dcterms:created>
  <dcterms:modified xsi:type="dcterms:W3CDTF">2017-02-26T07:24:08Z</dcterms:modified>
</cp:coreProperties>
</file>